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P19" i="3"/>
  <c r="W19"/>
  <c r="U19"/>
  <c r="Z19"/>
  <c r="R18"/>
  <c r="R17"/>
  <c r="R16"/>
  <c r="I19" l="1"/>
  <c r="V13" i="5" l="1"/>
  <c r="R13" l="1"/>
  <c r="N18" i="3"/>
  <c r="X18"/>
  <c r="X16"/>
  <c r="AB16" s="1"/>
  <c r="X17"/>
  <c r="AB17" s="1"/>
  <c r="AA19"/>
  <c r="Y19"/>
  <c r="V19"/>
  <c r="S19"/>
  <c r="R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<sst xmlns="http://schemas.openxmlformats.org/spreadsheetml/2006/main" count="433" uniqueCount="216">
  <si>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</si>
  <si>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</si>
  <si>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</si>
  <si>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</si>
  <si>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</si>
  <si>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</si>
  <si>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</si>
  <si>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</si>
  <si>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</si>
  <si>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</si>
  <si>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</si>
  <si>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</si>
  <si>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</si>
  <si>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</si>
  <si>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</si>
  <si>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</si>
  <si>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</si>
  <si>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</si>
  <si>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</si>
  <si>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</si>
  <si>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</si>
  <si>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</si>
  <si>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</si>
  <si>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</si>
  <si>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</si>
  <si>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</si>
  <si>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</si>
  <si>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</si>
  <si>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</si>
  <si>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</si>
  <si>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</si>
  <si>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</si>
  <si>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</si>
  <si>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</si>
  <si>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</si>
  <si>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</si>
  <si>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</si>
  <si>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</si>
  <si>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</si>
  <si>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</si>
  <si>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</si>
  <si>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</si>
  <si>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</si>
  <si>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</si>
  <si>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</si>
  <si>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</si>
  <si>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</si>
  <si>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</si>
  <si>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</si>
  <si>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</si>
  <si>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</si>
  <si>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</si>
  <si>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</si>
  <si>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</si>
  <si>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</si>
  <si>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</si>
  <si>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</si>
  <si>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</si>
  <si>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</si>
  <si>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</si>
  <si>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</si>
  <si>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</si>
  <si>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</si>
  <si>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</si>
  <si>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</si>
  <si>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</si>
  <si>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</si>
  <si>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</si>
  <si>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</si>
  <si>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</si>
  <si>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</si>
  <si>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</si>
  <si>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</si>
  <si>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</si>
  <si>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</si>
  <si>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</si>
  <si>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</si>
  <si>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</si>
  <si>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</si>
  <si>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</si>
  <si>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</si>
  <si>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</si>
  <si>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</si>
  <si>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</si>
  <si>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</si>
  <si>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</si>
  <si>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</si>
  <si>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</si>
  <si>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</si>
  <si>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</si>
  <si>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</si>
  <si>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</si>
  <si>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</si>
  <si>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</si>
  <si>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</si>
  <si>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</si>
  <si>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</si>
  <si>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</si>
  <si>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</si>
  <si>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</si>
  <si>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</si>
  <si>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</si>
  <si>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</si>
  <si>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</si>
  <si>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</si>
  <si>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</si>
  <si>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</si>
  <si>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</si>
  <si>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</si>
  <si>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</si>
  <si>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</si>
  <si>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</si>
  <si>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</si>
  <si>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</si>
  <si>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</si>
  <si>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</si>
  <si>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</si>
  <si>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</si>
  <si>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</si>
  <si>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</si>
  <si>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</si>
  <si>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</si>
  <si>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</si>
  <si>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</si>
  <si>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</si>
  <si>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</si>
  <si>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</si>
  <si>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</si>
  <si>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</si>
  <si>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</si>
  <si>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</si>
  <si>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</si>
  <si>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</si>
  <si>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</si>
  <si>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</si>
  <si>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</si>
  <si>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</si>
  <si>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</si>
  <si>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</si>
  <si>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</si>
  <si>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</si>
  <si>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</si>
  <si>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</si>
  <si>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</si>
  <si>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</si>
  <si>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</si>
  <si>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</si>
  <si>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</si>
  <si>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</si>
  <si>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</si>
  <si>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</si>
  <si>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</si>
  <si>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</si>
  <si>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</si>
  <si>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</si>
  <si>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</si>
  <si>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</si>
  <si>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</si>
  <si>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</si>
  <si>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</si>
  <si>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</si>
  <si>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</si>
  <si>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</si>
  <si>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</si>
  <si>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</si>
  <si>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</si>
  <si>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</si>
  <si>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</si>
  <si>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</si>
  <si>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</si>
  <si>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</si>
  <si>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</si>
  <si>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</si>
  <si>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</si>
  <si>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</si>
  <si>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</si>
  <si>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</si>
  <si>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</si>
  <si>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</si>
  <si>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</si>
  <si>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</si>
  <si>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</si>
  <si>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</si>
  <si>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</si>
  <si>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</si>
  <si>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</si>
  <si>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</si>
  <si>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</si>
  <si>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</si>
  <si>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</si>
  <si>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</si>
  <si>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</si>
  <si>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</si>
  <si>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</si>
  <si>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</si>
  <si>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</si>
  <si>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</si>
  <si>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</si>
  <si>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</si>
  <si>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</si>
  <si>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</si>
  <si>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</si>
  <si>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</si>
  <si>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</si>
  <si>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</si>
  <si>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</si>
  <si>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</si>
  <si>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2021 года</t>
  </si>
  <si>
    <t>1.Верхний предел муниципального долга на 01.01.2021</t>
  </si>
  <si>
    <t>на 01.03.2021 г.</t>
  </si>
  <si>
    <t>Начислено на "01"03.2021 г.</t>
  </si>
  <si>
    <t xml:space="preserve"> Погашено на "01"03.2021 г.</t>
  </si>
  <si>
    <t xml:space="preserve">   Остаток долга на "01.03.2021 г.</t>
  </si>
  <si>
    <t>на 01.03.2021г.</t>
  </si>
  <si>
    <t>за период с 01.01.2021  по 28.02.2021</t>
  </si>
  <si>
    <t xml:space="preserve">за период с 01.01.2021  по   28.02.2021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</si>
</sst>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209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204</v>
      </c>
    </row>
    <row r="25" spans="1:90">
      <c r="A25" s="129" t="s">
        <v>205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209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2" t="s">
        <v>87</v>
      </c>
      <c r="C7" s="131" t="s">
        <v>88</v>
      </c>
      <c r="D7" s="133" t="s">
        <v>89</v>
      </c>
      <c r="E7" s="73" t="s">
        <v>81</v>
      </c>
      <c r="F7" s="132" t="s">
        <v>90</v>
      </c>
      <c r="G7" s="131" t="s">
        <v>91</v>
      </c>
      <c r="H7" s="133" t="s">
        <v>92</v>
      </c>
      <c r="I7" s="73" t="s">
        <v>93</v>
      </c>
      <c r="J7" s="134" t="s">
        <v>94</v>
      </c>
      <c r="K7" s="75" t="s">
        <v>2</v>
      </c>
      <c r="L7" s="134" t="s">
        <v>95</v>
      </c>
      <c r="M7" s="77" t="s">
        <v>96</v>
      </c>
      <c r="N7" s="73" t="s">
        <v>3</v>
      </c>
      <c r="O7" s="132" t="s">
        <v>97</v>
      </c>
      <c r="P7" s="131" t="s">
        <v>98</v>
      </c>
      <c r="Q7" s="131" t="s">
        <v>99</v>
      </c>
      <c r="R7" s="131" t="s">
        <v>100</v>
      </c>
      <c r="S7" s="131" t="s">
        <v>101</v>
      </c>
      <c r="T7" s="131" t="s">
        <v>102</v>
      </c>
      <c r="U7" s="131" t="s">
        <v>103</v>
      </c>
      <c r="V7" s="131"/>
      <c r="W7" s="131" t="s">
        <v>104</v>
      </c>
      <c r="X7" s="131" t="s">
        <v>105</v>
      </c>
    </row>
    <row r="8" spans="1:40" ht="111" customHeight="1">
      <c r="A8" s="72" t="s">
        <v>16</v>
      </c>
      <c r="B8" s="132"/>
      <c r="C8" s="131"/>
      <c r="D8" s="133"/>
      <c r="E8" s="72" t="s">
        <v>106</v>
      </c>
      <c r="F8" s="132"/>
      <c r="G8" s="131"/>
      <c r="H8" s="133"/>
      <c r="I8" s="72" t="s">
        <v>41</v>
      </c>
      <c r="J8" s="134"/>
      <c r="K8" s="76" t="s">
        <v>107</v>
      </c>
      <c r="L8" s="134"/>
      <c r="M8" s="78" t="s">
        <v>108</v>
      </c>
      <c r="N8" s="72" t="s">
        <v>109</v>
      </c>
      <c r="O8" s="132"/>
      <c r="P8" s="131"/>
      <c r="Q8" s="131"/>
      <c r="R8" s="131"/>
      <c r="S8" s="131"/>
      <c r="T8" s="131"/>
      <c r="U8" s="69" t="s">
        <v>110</v>
      </c>
      <c r="V8" s="69" t="s">
        <v>111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112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204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206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C1" workbookViewId="0">
      <selection activeCell="Z19" sqref="Z19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209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207</v>
      </c>
      <c r="K8" s="45"/>
      <c r="L8" s="45"/>
      <c r="M8" s="45"/>
      <c r="N8" s="42"/>
      <c r="O8" s="40" t="s">
        <v>4</v>
      </c>
      <c r="P8" s="23" t="s">
        <v>210</v>
      </c>
      <c r="Q8" s="46"/>
      <c r="R8" s="46"/>
      <c r="S8" s="126" t="s">
        <v>211</v>
      </c>
      <c r="T8" s="44"/>
      <c r="U8" s="108"/>
      <c r="V8" s="106"/>
      <c r="W8" s="106"/>
      <c r="X8" s="125" t="s">
        <v>212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203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10319.34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10319.34</v>
      </c>
      <c r="Q16" s="16"/>
      <c r="R16" s="16">
        <f>SUM(P16:Q16)</f>
        <v>10319.34</v>
      </c>
      <c r="S16" s="121">
        <v>330400</v>
      </c>
      <c r="T16" s="121">
        <v>0</v>
      </c>
      <c r="U16" s="121">
        <v>5612.27</v>
      </c>
      <c r="V16" s="16">
        <v>0</v>
      </c>
      <c r="W16" s="121">
        <v>5612.27</v>
      </c>
      <c r="X16" s="16">
        <f>+J16-S16</f>
        <v>2973600</v>
      </c>
      <c r="Y16" s="16">
        <v>0</v>
      </c>
      <c r="Z16" s="121">
        <v>4707.07</v>
      </c>
      <c r="AA16" s="16">
        <v>0</v>
      </c>
      <c r="AB16" s="124">
        <f>SUM(X16:AA16)</f>
        <v>2978307.07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5246.96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5246.96</v>
      </c>
      <c r="Q17" s="16"/>
      <c r="R17" s="16">
        <f t="shared" ref="R17:R18" si="0">SUM(P17:Q17)</f>
        <v>5246.96</v>
      </c>
      <c r="S17" s="121">
        <v>0</v>
      </c>
      <c r="T17" s="121">
        <v>0</v>
      </c>
      <c r="U17" s="121">
        <v>2756.88</v>
      </c>
      <c r="V17" s="16">
        <v>0</v>
      </c>
      <c r="W17" s="121">
        <v>2756.88</v>
      </c>
      <c r="X17" s="16">
        <f>+J17-S17</f>
        <v>1623000</v>
      </c>
      <c r="Y17" s="16">
        <v>0</v>
      </c>
      <c r="Z17" s="121">
        <v>2490.08</v>
      </c>
      <c r="AA17" s="16">
        <v>0</v>
      </c>
      <c r="AB17" s="16">
        <f>SUM(X17:AA17)</f>
        <v>1625490.08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446.63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446.63</v>
      </c>
      <c r="Q18" s="16"/>
      <c r="R18" s="16">
        <f t="shared" si="0"/>
        <v>446.63</v>
      </c>
      <c r="S18" s="121">
        <v>0</v>
      </c>
      <c r="T18" s="121">
        <v>0</v>
      </c>
      <c r="U18" s="121">
        <v>234.67</v>
      </c>
      <c r="V18" s="16">
        <v>0</v>
      </c>
      <c r="W18" s="121">
        <v>234.67</v>
      </c>
      <c r="X18" s="16">
        <f>+J18-S18</f>
        <v>2763000</v>
      </c>
      <c r="Y18" s="16">
        <v>0</v>
      </c>
      <c r="Z18" s="121">
        <v>211.96</v>
      </c>
      <c r="AA18" s="16">
        <v>0</v>
      </c>
      <c r="AB18" s="16">
        <f>SUM(X18:AA18)</f>
        <v>2763211.96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1">SUM(H16:H18)</f>
        <v>0</v>
      </c>
      <c r="I19" s="18">
        <f t="shared" ref="I19" si="2">SUM(I16:I18)</f>
        <v>16012.929999999998</v>
      </c>
      <c r="J19" s="18">
        <f t="shared" si="1"/>
        <v>7690000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7690000</v>
      </c>
      <c r="O19" s="18">
        <f t="shared" si="1"/>
        <v>0</v>
      </c>
      <c r="P19" s="18">
        <f t="shared" si="1"/>
        <v>16012.929999999998</v>
      </c>
      <c r="Q19" s="18">
        <f t="shared" si="1"/>
        <v>0</v>
      </c>
      <c r="R19" s="18">
        <f t="shared" si="1"/>
        <v>16012.929999999998</v>
      </c>
      <c r="S19" s="18">
        <f t="shared" si="1"/>
        <v>330400</v>
      </c>
      <c r="T19" s="18">
        <f t="shared" si="1"/>
        <v>0</v>
      </c>
      <c r="U19" s="18">
        <f t="shared" si="1"/>
        <v>8603.8200000000015</v>
      </c>
      <c r="V19" s="18">
        <f t="shared" si="1"/>
        <v>0</v>
      </c>
      <c r="W19" s="18">
        <f t="shared" si="1"/>
        <v>8603.8200000000015</v>
      </c>
      <c r="X19" s="18">
        <f t="shared" si="1"/>
        <v>7359600</v>
      </c>
      <c r="Y19" s="18">
        <f t="shared" si="1"/>
        <v>0</v>
      </c>
      <c r="Z19" s="18">
        <f t="shared" ref="Z19" si="3">SUM(Z16:Z18)</f>
        <v>7409.11</v>
      </c>
      <c r="AA19" s="18">
        <f t="shared" si="1"/>
        <v>0</v>
      </c>
      <c r="AB19" s="18">
        <f t="shared" si="1"/>
        <v>7367009.1100000003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204</v>
      </c>
      <c r="B28" s="60"/>
      <c r="S28" s="59"/>
      <c r="T28" s="59"/>
    </row>
    <row r="29" spans="1:29" ht="18">
      <c r="A29" s="65" t="s">
        <v>206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213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5" t="s">
        <v>44</v>
      </c>
      <c r="B8" s="135" t="s">
        <v>163</v>
      </c>
      <c r="C8" s="135" t="s">
        <v>164</v>
      </c>
      <c r="D8" s="135" t="s">
        <v>165</v>
      </c>
      <c r="E8" s="135" t="s">
        <v>166</v>
      </c>
      <c r="F8" s="135" t="s">
        <v>167</v>
      </c>
      <c r="G8" s="135" t="s">
        <v>168</v>
      </c>
      <c r="H8" s="135" t="s">
        <v>169</v>
      </c>
      <c r="I8" s="135" t="s">
        <v>185</v>
      </c>
      <c r="J8" s="135" t="s">
        <v>170</v>
      </c>
      <c r="K8" s="135" t="s">
        <v>171</v>
      </c>
      <c r="L8" s="135" t="s">
        <v>172</v>
      </c>
      <c r="M8" s="135" t="s">
        <v>173</v>
      </c>
      <c r="N8" s="135"/>
      <c r="O8" s="135" t="s">
        <v>196</v>
      </c>
      <c r="P8" s="135"/>
      <c r="Q8" s="135" t="s">
        <v>175</v>
      </c>
      <c r="R8" s="135" t="s">
        <v>197</v>
      </c>
      <c r="S8" s="135"/>
      <c r="T8" s="135"/>
      <c r="U8" s="135"/>
      <c r="V8" s="135" t="s">
        <v>143</v>
      </c>
      <c r="W8" s="135" t="s">
        <v>202</v>
      </c>
      <c r="X8" s="135"/>
      <c r="Y8" s="135" t="s">
        <v>182</v>
      </c>
      <c r="Z8" s="135" t="s">
        <v>183</v>
      </c>
      <c r="AA8" s="135" t="s">
        <v>184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137</v>
      </c>
      <c r="P9" s="135" t="s">
        <v>174</v>
      </c>
      <c r="Q9" s="135"/>
      <c r="R9" s="135" t="s">
        <v>179</v>
      </c>
      <c r="S9" s="135" t="s">
        <v>180</v>
      </c>
      <c r="T9" s="135" t="s">
        <v>176</v>
      </c>
      <c r="U9" s="135"/>
      <c r="V9" s="135"/>
      <c r="W9" s="135" t="s">
        <v>137</v>
      </c>
      <c r="X9" s="135" t="s">
        <v>181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177</v>
      </c>
      <c r="U10" s="100" t="s">
        <v>178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204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206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214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0" t="s">
        <v>44</v>
      </c>
      <c r="B9" s="140" t="s">
        <v>150</v>
      </c>
      <c r="C9" s="139" t="s">
        <v>136</v>
      </c>
      <c r="D9" s="139"/>
      <c r="E9" s="139"/>
      <c r="F9" s="139"/>
      <c r="G9" s="139"/>
      <c r="H9" s="140" t="s">
        <v>141</v>
      </c>
      <c r="I9" s="139" t="s">
        <v>142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143</v>
      </c>
      <c r="T9" s="139" t="s">
        <v>144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1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1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204</v>
      </c>
    </row>
    <row r="25" spans="2:13">
      <c r="B25" s="87" t="s">
        <v>206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view="pageLayout" topLeftCell="D1" zoomScaleNormal="100" workbookViewId="0">
      <selection activeCell="O14" sqref="O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215</v>
      </c>
    </row>
    <row r="4" spans="1:25">
      <c r="B4" s="68" t="s">
        <v>208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0" t="s">
        <v>44</v>
      </c>
      <c r="B8" s="140" t="s">
        <v>150</v>
      </c>
      <c r="C8" s="139" t="s">
        <v>136</v>
      </c>
      <c r="D8" s="139"/>
      <c r="E8" s="139"/>
      <c r="F8" s="139"/>
      <c r="G8" s="139"/>
      <c r="H8" s="140" t="s">
        <v>141</v>
      </c>
      <c r="I8" s="139" t="s">
        <v>142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143</v>
      </c>
      <c r="T8" s="139" t="s">
        <v>144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1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1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16012.93</v>
      </c>
      <c r="J13" s="96">
        <v>0</v>
      </c>
      <c r="K13" s="96">
        <v>0</v>
      </c>
      <c r="L13" s="96">
        <f>SUM(I13:K13)-J13</f>
        <v>16012.93</v>
      </c>
      <c r="M13" s="96">
        <v>330400</v>
      </c>
      <c r="N13" s="96">
        <v>0</v>
      </c>
      <c r="O13" s="96">
        <v>8603.82</v>
      </c>
      <c r="P13" s="96">
        <v>0</v>
      </c>
      <c r="Q13" s="96">
        <v>0</v>
      </c>
      <c r="R13" s="96">
        <f>SUM(M13:Q13)-N13-P13</f>
        <v>339003.82</v>
      </c>
      <c r="S13" s="96">
        <v>0</v>
      </c>
      <c r="T13" s="95">
        <f>+C13+H13-M13-S13</f>
        <v>7359600</v>
      </c>
      <c r="U13" s="95">
        <f>+D13-N13</f>
        <v>0</v>
      </c>
      <c r="V13" s="95">
        <f>+I13-O13</f>
        <v>7409.1100000000006</v>
      </c>
      <c r="W13" s="96">
        <v>0</v>
      </c>
      <c r="X13" s="95">
        <f>+F13+K13-Q13</f>
        <v>0</v>
      </c>
      <c r="Y13" s="96">
        <f>SUM(T13:X13)-U13-W13</f>
        <v>7367009.1100000003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16012.93</v>
      </c>
      <c r="J15" s="95">
        <f>SUM(J11:J14)</f>
        <v>0</v>
      </c>
      <c r="K15" s="95">
        <f>SUM(K11:K14)</f>
        <v>0</v>
      </c>
      <c r="L15" s="95">
        <f>SUM(L11:L14)</f>
        <v>16012.93</v>
      </c>
      <c r="M15" s="95">
        <f t="shared" si="0"/>
        <v>330400</v>
      </c>
      <c r="N15" s="95">
        <f t="shared" si="0"/>
        <v>0</v>
      </c>
      <c r="O15" s="95">
        <f t="shared" si="0"/>
        <v>8603.82</v>
      </c>
      <c r="P15" s="95">
        <f t="shared" si="0"/>
        <v>0</v>
      </c>
      <c r="Q15" s="95">
        <f t="shared" si="0"/>
        <v>0</v>
      </c>
      <c r="R15" s="95">
        <f t="shared" si="0"/>
        <v>339003.82</v>
      </c>
      <c r="S15" s="95">
        <f t="shared" si="0"/>
        <v>0</v>
      </c>
      <c r="T15" s="95">
        <f t="shared" si="0"/>
        <v>7359600</v>
      </c>
      <c r="U15" s="95">
        <f t="shared" si="0"/>
        <v>0</v>
      </c>
      <c r="V15" s="95">
        <f t="shared" si="0"/>
        <v>7409.1100000000006</v>
      </c>
      <c r="W15" s="95">
        <f t="shared" si="0"/>
        <v>0</v>
      </c>
      <c r="X15" s="95">
        <f t="shared" si="0"/>
        <v>0</v>
      </c>
      <c r="Y15" s="95">
        <f t="shared" si="0"/>
        <v>7367009.1100000003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204</v>
      </c>
    </row>
    <row r="24" spans="2:20">
      <c r="B24" s="87" t="s">
        <v>206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2021-03-02T02:55:26Z</cp:lastPrinted>
  <dcterms:created xsi:type="dcterms:W3CDTF">2002-01-03T23:53:03Z</dcterms:created>
  <dcterms:modified xsi:type="dcterms:W3CDTF">2021-03-02T02:55:54Z</dcterms:modified>
</cp:coreProperties>
</file>