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Шмагун\"/>
    </mc:Choice>
  </mc:AlternateContent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H17" i="3" l="1"/>
  <c r="H16" i="3"/>
  <c r="I18" i="3"/>
  <c r="I17" i="3"/>
  <c r="I16" i="3"/>
  <c r="U18" i="3"/>
  <c r="U17" i="3"/>
  <c r="U16" i="3"/>
  <c r="S17" i="3"/>
  <c r="S16" i="3"/>
  <c r="I13" i="5"/>
  <c r="O13" i="5"/>
  <c r="M13" i="5"/>
  <c r="V13" i="5" l="1"/>
  <c r="W16" i="3" l="1"/>
  <c r="I19" i="3"/>
  <c r="R13" i="5"/>
  <c r="W18" i="3"/>
  <c r="U19" i="3"/>
  <c r="N18" i="3"/>
  <c r="X18" i="3"/>
  <c r="X16" i="3"/>
  <c r="AB16" i="3" s="1"/>
  <c r="X17" i="3"/>
  <c r="AB17" i="3" s="1"/>
  <c r="AA19" i="3"/>
  <c r="Z19" i="3"/>
  <c r="Y19" i="3"/>
  <c r="V19" i="3"/>
  <c r="S19" i="3"/>
  <c r="R19" i="3"/>
  <c r="Q19" i="3"/>
  <c r="P19" i="3"/>
  <c r="O19" i="3"/>
  <c r="N16" i="3"/>
  <c r="N17" i="3"/>
  <c r="M19" i="3"/>
  <c r="L19" i="3"/>
  <c r="K19" i="3"/>
  <c r="J19" i="3"/>
  <c r="H19" i="3"/>
  <c r="E19" i="3"/>
  <c r="U13" i="5"/>
  <c r="T11" i="5"/>
  <c r="Y11" i="5" s="1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O15" i="5"/>
  <c r="N15" i="5"/>
  <c r="M15" i="5"/>
  <c r="G13" i="5"/>
  <c r="F15" i="5"/>
  <c r="E15" i="5"/>
  <c r="D15" i="5"/>
  <c r="C15" i="5"/>
  <c r="X19" i="3" l="1"/>
  <c r="G15" i="5"/>
  <c r="N19" i="3"/>
  <c r="V15" i="5"/>
  <c r="T19" i="3"/>
  <c r="R15" i="5"/>
  <c r="L13" i="5"/>
  <c r="L15" i="5" s="1"/>
  <c r="I15" i="5"/>
  <c r="W17" i="3"/>
  <c r="W19" i="3" s="1"/>
  <c r="AB18" i="3"/>
  <c r="AB19" i="3" s="1"/>
  <c r="Y13" i="5"/>
  <c r="Y15" i="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<sst xmlns="http://schemas.openxmlformats.org/spreadsheetml/2006/main" count="434" uniqueCount="215">
  <si>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</si>
  <si>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</si>
  <si>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</si>
  <si>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</si>
  <si>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</si>
  <si>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</si>
  <si>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</si>
  <si>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</si>
  <si>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</si>
  <si>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</si>
  <si>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</si>
  <si>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</si>
  <si>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</si>
  <si>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</si>
  <si>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</si>
  <si>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</si>
  <si>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</si>
  <si>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</si>
  <si>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</si>
  <si>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</si>
  <si>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</si>
  <si>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</si>
  <si>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</si>
  <si>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</si>
  <si>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</si>
  <si>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</si>
  <si>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</si>
  <si>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</si>
  <si>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</si>
  <si>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</si>
  <si>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</si>
  <si>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</si>
  <si>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</si>
  <si>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</si>
  <si>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</si>
  <si>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</si>
  <si>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</si>
  <si>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</si>
  <si>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</si>
  <si>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</si>
  <si>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</si>
  <si>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</si>
  <si>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</si>
  <si>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</si>
  <si>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</si>
  <si>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</si>
  <si>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</si>
  <si>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</si>
  <si>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</si>
  <si>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</si>
  <si>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</si>
  <si>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</si>
  <si>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</si>
  <si>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</si>
  <si>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</si>
  <si>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</si>
  <si>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</si>
  <si>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</si>
  <si>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</si>
  <si>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</si>
  <si>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</si>
  <si>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</si>
  <si>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</si>
  <si>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</si>
  <si>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</si>
  <si>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</si>
  <si>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</si>
  <si>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</si>
  <si>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</si>
  <si>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</si>
  <si>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</si>
  <si>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</si>
  <si>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</si>
  <si>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</si>
  <si>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</si>
  <si>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</si>
  <si>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</si>
  <si>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</si>
  <si>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</si>
  <si>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</si>
  <si>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</si>
  <si>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</si>
  <si>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</si>
  <si>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</si>
  <si>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</si>
  <si>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</si>
  <si>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</si>
  <si>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</si>
  <si>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</si>
  <si>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</si>
  <si>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</si>
  <si>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</si>
  <si>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</si>
  <si>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</si>
  <si>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</si>
  <si>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</si>
  <si>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</si>
  <si>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</si>
  <si>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</si>
  <si>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</si>
  <si>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</si>
  <si>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</si>
  <si>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</si>
  <si>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</si>
  <si>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</si>
  <si>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</si>
  <si>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</si>
  <si>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</si>
  <si>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</si>
  <si>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</si>
  <si>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</si>
  <si>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</si>
  <si>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</si>
  <si>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</si>
  <si>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</si>
  <si>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</si>
  <si>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</si>
  <si>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</si>
  <si>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</si>
  <si>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</si>
  <si>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</si>
  <si>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</si>
  <si>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</si>
  <si>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</si>
  <si>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</si>
  <si>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</si>
  <si>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</si>
  <si>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</si>
  <si>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</si>
  <si>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</si>
  <si>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</si>
  <si>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</si>
  <si>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</si>
  <si>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</si>
  <si>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</si>
  <si>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</si>
  <si>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</si>
  <si>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</si>
  <si>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</si>
  <si>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</si>
  <si>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</si>
  <si>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</si>
  <si>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</si>
  <si>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</si>
  <si>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</si>
  <si>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</si>
  <si>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</si>
  <si>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</si>
  <si>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</si>
  <si>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</si>
  <si>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</si>
  <si>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</si>
  <si>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</si>
  <si>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</si>
  <si>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</si>
  <si>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</si>
  <si>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</si>
  <si>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</si>
  <si>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</si>
  <si>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</si>
  <si>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</si>
  <si>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</si>
  <si>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</si>
  <si>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</si>
  <si>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</si>
  <si>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</si>
  <si>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</si>
  <si>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</si>
  <si>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</si>
  <si>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</si>
  <si>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</si>
  <si>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</si>
  <si>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</si>
  <si>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</si>
  <si>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</si>
  <si>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</si>
  <si>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</si>
  <si>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</si>
  <si>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</si>
  <si>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</si>
  <si>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</si>
  <si>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</si>
  <si>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</si>
  <si>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</si>
  <si>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</si>
  <si>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</si>
  <si>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</si>
  <si>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</si>
  <si>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</si>
  <si>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</si>
  <si>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</si>
  <si>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</si>
  <si>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</si>
  <si>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</si>
  <si>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</si>
  <si>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</si>
  <si>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</si>
  <si>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</si>
  <si>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</si>
  <si>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</si>
  <si>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</si>
  <si>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</si>
  <si>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</si>
  <si>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</si>
  <si>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</si>
  <si>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</si>
  <si>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</si>
  <si>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</si>
  <si>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</si>
  <si>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</si>
  <si>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30.11.2017</t>
  </si>
  <si>
    <t>за период с 01.01.2017  по  30.11.2017</t>
  </si>
  <si>
    <t>на 01.12.2017г.</t>
  </si>
  <si>
    <t xml:space="preserve">   Остаток долга на "01"12.2017г.</t>
  </si>
  <si>
    <t xml:space="preserve"> Погашено на "01"12.2017г.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</si>
</sst>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 x14ac:dyDescent="0.25">
      <c r="A1" s="69" t="s">
        <v>212</v>
      </c>
      <c r="V1" s="64" t="s">
        <v>131</v>
      </c>
      <c r="X1" s="61"/>
    </row>
    <row r="2" spans="1:27" ht="15" x14ac:dyDescent="0.25">
      <c r="A2" s="67" t="s">
        <v>85</v>
      </c>
      <c r="V2" s="64" t="s">
        <v>132</v>
      </c>
    </row>
    <row r="3" spans="1:27" ht="15" x14ac:dyDescent="0.25">
      <c r="A3" s="67" t="s">
        <v>64</v>
      </c>
    </row>
    <row r="4" spans="1:27" ht="15" x14ac:dyDescent="0.25">
      <c r="A4" s="67"/>
    </row>
    <row r="5" spans="1:27" ht="15" x14ac:dyDescent="0.25">
      <c r="A5" s="67" t="s">
        <v>130</v>
      </c>
    </row>
    <row r="6" spans="1:27" x14ac:dyDescent="0.2">
      <c r="A6" s="68"/>
    </row>
    <row r="7" spans="1:27" ht="19.5" customHeight="1" x14ac:dyDescent="0.2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 x14ac:dyDescent="0.2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 x14ac:dyDescent="0.2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 x14ac:dyDescent="0.2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 x14ac:dyDescent="0.2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 x14ac:dyDescent="0.25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">
      <c r="A24" s="8" t="s">
        <v>62</v>
      </c>
    </row>
    <row r="25" spans="1:90" x14ac:dyDescent="0.2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 x14ac:dyDescent="0.2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 x14ac:dyDescent="0.2">
      <c r="A1" s="69" t="s">
        <v>212</v>
      </c>
      <c r="V1" s="64" t="s">
        <v>133</v>
      </c>
    </row>
    <row r="2" spans="1:40" ht="15" x14ac:dyDescent="0.25">
      <c r="A2" s="67" t="s">
        <v>85</v>
      </c>
      <c r="V2" s="64" t="s">
        <v>132</v>
      </c>
    </row>
    <row r="3" spans="1:40" ht="15" x14ac:dyDescent="0.25">
      <c r="A3" s="67" t="s">
        <v>64</v>
      </c>
    </row>
    <row r="4" spans="1:40" ht="18" x14ac:dyDescent="0.25">
      <c r="A4" s="72"/>
    </row>
    <row r="5" spans="1:40" ht="15" x14ac:dyDescent="0.25">
      <c r="A5" s="67" t="s">
        <v>86</v>
      </c>
    </row>
    <row r="6" spans="1:40" ht="15" x14ac:dyDescent="0.25">
      <c r="A6" s="67"/>
    </row>
    <row r="7" spans="1:40" ht="28.5" customHeight="1" x14ac:dyDescent="0.2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 x14ac:dyDescent="0.2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 x14ac:dyDescent="0.25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 x14ac:dyDescent="0.2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 x14ac:dyDescent="0.2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 x14ac:dyDescent="0.2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x14ac:dyDescent="0.2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 x14ac:dyDescent="0.25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 x14ac:dyDescent="0.25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 x14ac:dyDescent="0.25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 x14ac:dyDescent="0.25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 x14ac:dyDescent="0.25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 x14ac:dyDescent="0.25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29"/>
  <sheetViews>
    <sheetView tabSelected="1" workbookViewId="0">
      <selection activeCell="A2" sqref="A2"/>
    </sheetView>
  </sheetViews>
  <sheetFormatPr defaultRowHeight="12.75" x14ac:dyDescent="0.2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 x14ac:dyDescent="0.2">
      <c r="D1" s="39"/>
      <c r="E1" s="39"/>
      <c r="Z1" s="64" t="s">
        <v>134</v>
      </c>
    </row>
    <row r="2" spans="1:29" ht="14.25" x14ac:dyDescent="0.2">
      <c r="A2" s="1" t="s">
        <v>212</v>
      </c>
      <c r="D2" s="8"/>
      <c r="E2" s="39"/>
      <c r="Z2" s="64" t="s">
        <v>132</v>
      </c>
    </row>
    <row r="3" spans="1:29" x14ac:dyDescent="0.2">
      <c r="A3" s="8" t="s">
        <v>63</v>
      </c>
      <c r="D3" s="8"/>
      <c r="E3" s="39"/>
      <c r="F3" s="39"/>
    </row>
    <row r="4" spans="1:29" x14ac:dyDescent="0.2">
      <c r="A4" s="8" t="s">
        <v>64</v>
      </c>
      <c r="D4" s="8"/>
      <c r="E4" s="39"/>
      <c r="F4" s="39"/>
    </row>
    <row r="5" spans="1:29" x14ac:dyDescent="0.2">
      <c r="D5" s="8"/>
      <c r="E5" s="39"/>
      <c r="F5" s="39"/>
    </row>
    <row r="6" spans="1:29" ht="15" x14ac:dyDescent="0.25">
      <c r="A6" s="65" t="s">
        <v>65</v>
      </c>
      <c r="D6" s="8"/>
      <c r="E6" s="39"/>
      <c r="F6" s="39"/>
    </row>
    <row r="8" spans="1:29" x14ac:dyDescent="0.2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214</v>
      </c>
      <c r="T8" s="44"/>
      <c r="U8" s="109"/>
      <c r="V8" s="107"/>
      <c r="W8" s="107"/>
      <c r="X8" s="126" t="s">
        <v>213</v>
      </c>
      <c r="Y8" s="109"/>
      <c r="Z8" s="107"/>
      <c r="AA8" s="107"/>
      <c r="AB8" s="41"/>
      <c r="AC8" s="41" t="s">
        <v>50</v>
      </c>
    </row>
    <row r="9" spans="1:29" x14ac:dyDescent="0.2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x14ac:dyDescent="0.2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x14ac:dyDescent="0.2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x14ac:dyDescent="0.2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x14ac:dyDescent="0.2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x14ac:dyDescent="0.2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x14ac:dyDescent="0.2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x14ac:dyDescent="0.2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6">
        <f>275500+275500+275500+275500+275500+275500+275500+275500+275500+275500+275500</f>
        <v>3030500</v>
      </c>
      <c r="I16" s="122">
        <f>11046.79+9522.44+10050.47+9341.07+9220.19+8254.16+8193.67+7680.41+6940.82+6699.18</f>
        <v>86949.200000000012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275500+275500+275500+275500+275500+275500+275500+275500+275500+275500+275500</f>
        <v>3030500</v>
      </c>
      <c r="T16" s="122">
        <v>0</v>
      </c>
      <c r="U16" s="122">
        <f>11046.79+9522.44+10050.47+9341.07+9220.19+8254.16+8193.67+7680.41+6940.82+6699.18</f>
        <v>86949.200000000012</v>
      </c>
      <c r="V16" s="16">
        <v>0</v>
      </c>
      <c r="W16" s="122">
        <f>SUM(S16:V16)</f>
        <v>3117449.2</v>
      </c>
      <c r="X16" s="16">
        <f>+J16-S16</f>
        <v>3579500</v>
      </c>
      <c r="Y16" s="16"/>
      <c r="Z16" s="122">
        <v>6019.97</v>
      </c>
      <c r="AA16" s="16"/>
      <c r="AB16" s="125">
        <f>SUM(X16:AA16)</f>
        <v>3585519.97</v>
      </c>
      <c r="AC16" s="57"/>
    </row>
    <row r="17" spans="1:29" x14ac:dyDescent="0.2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6">
        <f>135250+135250+135250+135250+135250+135250+135250+135250+135250+135250+135250</f>
        <v>1487750</v>
      </c>
      <c r="I17" s="122">
        <f>5424.82+4676.32+4935.7+4587.38+4528.1+4053.79+4024.15+3772.18+3409.04+3290.47</f>
        <v>42701.950000000004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135250+135250+135250+135250+135250+135250+135250+135250+135250+135250+135250</f>
        <v>1487750</v>
      </c>
      <c r="T17" s="122">
        <v>0</v>
      </c>
      <c r="U17" s="122">
        <f>5424.82+4676.32+4935.7+4587.38+4528.1+4053.79+4024.15+3772.18+3409.04+3290.47</f>
        <v>42701.950000000004</v>
      </c>
      <c r="V17" s="16">
        <v>0</v>
      </c>
      <c r="W17" s="122">
        <f>SUM(S17:V17)</f>
        <v>1530451.95</v>
      </c>
      <c r="X17" s="16">
        <f>+J17-S17</f>
        <v>1758250</v>
      </c>
      <c r="Y17" s="16">
        <v>0</v>
      </c>
      <c r="Z17" s="122">
        <v>2956.97</v>
      </c>
      <c r="AA17" s="16"/>
      <c r="AB17" s="16">
        <f>SUM(X17:AA17)</f>
        <v>1761206.97</v>
      </c>
      <c r="AC17" s="57"/>
    </row>
    <row r="18" spans="1:29" ht="36" customHeight="1" x14ac:dyDescent="0.2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234.67+211.96+234.67+227.1+234.67+227.1+234.67+234.67+227.1+234.67</f>
        <v>2301.2800000000002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234.67+211.96+234.67+227.1+234.67+227.1+234.67+234.67+227.1+234.67</f>
        <v>2301.2800000000002</v>
      </c>
      <c r="V18" s="16">
        <v>0</v>
      </c>
      <c r="W18" s="122">
        <f>SUM(S18:V18)</f>
        <v>2301.2800000000002</v>
      </c>
      <c r="X18" s="16">
        <f>+J18-S18</f>
        <v>2763000</v>
      </c>
      <c r="Y18" s="16">
        <v>0</v>
      </c>
      <c r="Z18" s="122">
        <v>227.1</v>
      </c>
      <c r="AA18" s="16">
        <v>0</v>
      </c>
      <c r="AB18" s="16">
        <f>SUM(X18:AA18)</f>
        <v>2763227.1</v>
      </c>
      <c r="AC18" s="57"/>
    </row>
    <row r="19" spans="1:29" ht="18" customHeight="1" x14ac:dyDescent="0.2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4518250</v>
      </c>
      <c r="I19" s="18">
        <f t="shared" si="0"/>
        <v>131952.43000000002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4518250</v>
      </c>
      <c r="T19" s="18">
        <f t="shared" si="0"/>
        <v>0</v>
      </c>
      <c r="U19" s="18">
        <f t="shared" si="0"/>
        <v>131952.43000000002</v>
      </c>
      <c r="V19" s="18">
        <f t="shared" si="0"/>
        <v>0</v>
      </c>
      <c r="W19" s="18">
        <f t="shared" si="0"/>
        <v>4650202.4300000006</v>
      </c>
      <c r="X19" s="18">
        <f t="shared" si="0"/>
        <v>8100750</v>
      </c>
      <c r="Y19" s="18">
        <f t="shared" si="0"/>
        <v>0</v>
      </c>
      <c r="Z19" s="18">
        <f t="shared" si="0"/>
        <v>9204.0400000000009</v>
      </c>
      <c r="AA19" s="18">
        <f t="shared" si="0"/>
        <v>0</v>
      </c>
      <c r="AB19" s="18">
        <f t="shared" si="0"/>
        <v>8109954.040000001</v>
      </c>
      <c r="AC19" s="16"/>
    </row>
    <row r="20" spans="1:29" x14ac:dyDescent="0.2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x14ac:dyDescent="0.2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x14ac:dyDescent="0.2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x14ac:dyDescent="0.2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 x14ac:dyDescent="0.25">
      <c r="A24" s="37" t="s">
        <v>203</v>
      </c>
      <c r="B24" s="61"/>
      <c r="D24" s="8"/>
    </row>
    <row r="25" spans="1:29" ht="18" x14ac:dyDescent="0.25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 x14ac:dyDescent="0.25">
      <c r="A26" s="61"/>
      <c r="B26" s="61"/>
      <c r="D26" s="8"/>
      <c r="O26" s="61"/>
    </row>
    <row r="27" spans="1:29" ht="18" x14ac:dyDescent="0.25">
      <c r="A27" s="61"/>
      <c r="B27" s="61"/>
      <c r="D27" s="8"/>
      <c r="O27" s="61"/>
    </row>
    <row r="28" spans="1:29" ht="18" x14ac:dyDescent="0.25">
      <c r="A28" s="38" t="s">
        <v>62</v>
      </c>
      <c r="B28" s="61"/>
      <c r="S28" s="60"/>
      <c r="T28" s="60"/>
    </row>
    <row r="29" spans="1:29" ht="18" x14ac:dyDescent="0.25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 x14ac:dyDescent="0.2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 x14ac:dyDescent="0.2">
      <c r="X1" s="64" t="s">
        <v>135</v>
      </c>
    </row>
    <row r="2" spans="1:27" ht="15" x14ac:dyDescent="0.25">
      <c r="A2" s="65" t="s">
        <v>212</v>
      </c>
      <c r="X2" s="64" t="s">
        <v>132</v>
      </c>
    </row>
    <row r="3" spans="1:27" ht="15" customHeight="1" x14ac:dyDescent="0.25">
      <c r="A3" s="64" t="s">
        <v>188</v>
      </c>
    </row>
    <row r="4" spans="1:27" ht="14.25" customHeight="1" x14ac:dyDescent="0.3">
      <c r="A4" s="64" t="s">
        <v>64</v>
      </c>
      <c r="G4" s="27"/>
    </row>
    <row r="5" spans="1:27" ht="12.75" customHeight="1" x14ac:dyDescent="0.3">
      <c r="A5" s="8"/>
      <c r="G5" s="27"/>
    </row>
    <row r="6" spans="1:27" ht="15.75" customHeight="1" x14ac:dyDescent="0.3">
      <c r="A6" s="37" t="s">
        <v>81</v>
      </c>
      <c r="G6" s="33"/>
    </row>
    <row r="7" spans="1:27" ht="13.5" customHeight="1" x14ac:dyDescent="0.2"/>
    <row r="8" spans="1:27" ht="78.75" customHeight="1" x14ac:dyDescent="0.2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 x14ac:dyDescent="0.2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 x14ac:dyDescent="0.2">
      <c r="A17" s="29"/>
      <c r="B17" s="29"/>
      <c r="C17" s="29"/>
      <c r="D17" s="29"/>
      <c r="E17" s="29"/>
      <c r="F17" s="29"/>
      <c r="G17" s="29"/>
    </row>
    <row r="18" spans="1:25" x14ac:dyDescent="0.2">
      <c r="A18" s="29"/>
      <c r="B18" s="29"/>
      <c r="C18" s="29"/>
      <c r="D18" s="29"/>
      <c r="E18" s="29"/>
      <c r="F18" s="29"/>
      <c r="G18" s="29"/>
    </row>
    <row r="19" spans="1:25" x14ac:dyDescent="0.2">
      <c r="A19" s="29"/>
      <c r="B19" s="29"/>
      <c r="C19" s="29"/>
      <c r="D19" s="29"/>
      <c r="E19" s="29"/>
      <c r="F19" s="29"/>
      <c r="G19" s="29"/>
    </row>
    <row r="20" spans="1:25" x14ac:dyDescent="0.2">
      <c r="A20" s="13"/>
      <c r="B20" s="13"/>
      <c r="C20" s="13"/>
      <c r="D20" s="13"/>
      <c r="E20" s="13"/>
      <c r="F20" s="13"/>
      <c r="G20" s="13"/>
    </row>
    <row r="21" spans="1:25" ht="16.5" customHeight="1" x14ac:dyDescent="0.2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 x14ac:dyDescent="0.2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">
      <c r="F30" s="1"/>
    </row>
    <row r="38" spans="1:6" x14ac:dyDescent="0.2">
      <c r="A38" s="1"/>
      <c r="F38" s="1"/>
    </row>
    <row r="48" spans="1:6" x14ac:dyDescent="0.2">
      <c r="A48" s="1"/>
      <c r="F48" s="1"/>
    </row>
    <row r="49" spans="1:36" x14ac:dyDescent="0.2">
      <c r="F49" s="1"/>
    </row>
    <row r="54" spans="1:36" s="8" customForma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25"/>
  <sheetViews>
    <sheetView workbookViewId="0">
      <selection activeCell="J5" sqref="J5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 x14ac:dyDescent="0.25">
      <c r="I1" s="89" t="s">
        <v>164</v>
      </c>
      <c r="W1" s="67" t="s">
        <v>161</v>
      </c>
    </row>
    <row r="2" spans="1:25" x14ac:dyDescent="0.25">
      <c r="I2" s="69" t="s">
        <v>162</v>
      </c>
      <c r="W2" s="67" t="s">
        <v>132</v>
      </c>
    </row>
    <row r="3" spans="1:25" x14ac:dyDescent="0.25">
      <c r="I3" s="69" t="s">
        <v>163</v>
      </c>
    </row>
    <row r="4" spans="1:25" x14ac:dyDescent="0.25">
      <c r="J4" s="69" t="s">
        <v>211</v>
      </c>
    </row>
    <row r="5" spans="1:25" x14ac:dyDescent="0.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 x14ac:dyDescent="0.25">
      <c r="B6" s="69" t="s">
        <v>157</v>
      </c>
      <c r="C6" s="69"/>
      <c r="D6" s="69"/>
      <c r="E6" s="69"/>
    </row>
    <row r="7" spans="1:25" x14ac:dyDescent="0.25">
      <c r="B7" s="69" t="s">
        <v>155</v>
      </c>
      <c r="C7" s="69"/>
      <c r="D7" s="69">
        <v>0</v>
      </c>
      <c r="E7" s="69" t="s">
        <v>154</v>
      </c>
    </row>
    <row r="8" spans="1:25" x14ac:dyDescent="0.25">
      <c r="X8" s="67" t="s">
        <v>146</v>
      </c>
    </row>
    <row r="9" spans="1:25" x14ac:dyDescent="0.2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 x14ac:dyDescent="0.2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x14ac:dyDescent="0.2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 x14ac:dyDescent="0.25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 x14ac:dyDescent="0.25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 x14ac:dyDescent="0.25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 x14ac:dyDescent="0.25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 x14ac:dyDescent="0.25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 x14ac:dyDescent="0.25">
      <c r="B17" s="83"/>
      <c r="C17" s="84"/>
    </row>
    <row r="18" spans="2:13" x14ac:dyDescent="0.25">
      <c r="B18" s="83"/>
      <c r="C18" s="84"/>
    </row>
    <row r="19" spans="2:13" x14ac:dyDescent="0.25">
      <c r="B19" s="85"/>
    </row>
    <row r="20" spans="2:13" x14ac:dyDescent="0.25">
      <c r="B20" s="67" t="s">
        <v>203</v>
      </c>
    </row>
    <row r="21" spans="2:13" x14ac:dyDescent="0.25">
      <c r="B21" s="67" t="s">
        <v>84</v>
      </c>
      <c r="M21" s="86" t="s">
        <v>35</v>
      </c>
    </row>
    <row r="24" spans="2:13" x14ac:dyDescent="0.25">
      <c r="B24" s="87" t="s">
        <v>62</v>
      </c>
    </row>
    <row r="25" spans="2:13" x14ac:dyDescent="0.2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Z24"/>
  <sheetViews>
    <sheetView workbookViewId="0">
      <selection activeCell="V13" sqref="V13"/>
    </sheetView>
  </sheetViews>
  <sheetFormatPr defaultRowHeight="15" x14ac:dyDescent="0.2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 x14ac:dyDescent="0.25">
      <c r="I1" s="89" t="s">
        <v>159</v>
      </c>
      <c r="W1" s="67" t="s">
        <v>136</v>
      </c>
    </row>
    <row r="2" spans="1:25" x14ac:dyDescent="0.25">
      <c r="I2" s="69" t="s">
        <v>152</v>
      </c>
      <c r="W2" s="67" t="s">
        <v>132</v>
      </c>
    </row>
    <row r="3" spans="1:25" x14ac:dyDescent="0.25">
      <c r="I3" s="69" t="s">
        <v>210</v>
      </c>
    </row>
    <row r="4" spans="1:25" x14ac:dyDescent="0.25">
      <c r="B4" s="69" t="s">
        <v>208</v>
      </c>
      <c r="F4" s="106">
        <v>32654.2</v>
      </c>
      <c r="G4" s="69" t="s">
        <v>154</v>
      </c>
      <c r="O4" s="69" t="s">
        <v>156</v>
      </c>
      <c r="U4" s="90">
        <v>145</v>
      </c>
      <c r="V4" s="69" t="s">
        <v>154</v>
      </c>
    </row>
    <row r="5" spans="1:25" x14ac:dyDescent="0.25">
      <c r="B5" s="69" t="s">
        <v>157</v>
      </c>
      <c r="C5" s="69"/>
      <c r="D5" s="69"/>
      <c r="E5" s="69"/>
    </row>
    <row r="6" spans="1:25" x14ac:dyDescent="0.25">
      <c r="B6" s="69" t="s">
        <v>155</v>
      </c>
      <c r="C6" s="69"/>
      <c r="D6" s="69">
        <v>0</v>
      </c>
      <c r="E6" s="69" t="s">
        <v>154</v>
      </c>
    </row>
    <row r="7" spans="1:25" x14ac:dyDescent="0.25">
      <c r="X7" s="67" t="s">
        <v>146</v>
      </c>
    </row>
    <row r="8" spans="1:25" ht="19.5" customHeight="1" x14ac:dyDescent="0.2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 x14ac:dyDescent="0.2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x14ac:dyDescent="0.2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 x14ac:dyDescent="0.25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 x14ac:dyDescent="0.25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 x14ac:dyDescent="0.25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16706.28+14410.72+15220.84+14155.55+13982.96+12535.05+12452.49+11687.26+10576.96+10224.32+9204.04</f>
        <v>141156.47000000003</v>
      </c>
      <c r="J13" s="97">
        <v>0</v>
      </c>
      <c r="K13" s="97">
        <v>0</v>
      </c>
      <c r="L13" s="97">
        <f>SUM(I13:K13)-J13</f>
        <v>141156.47000000003</v>
      </c>
      <c r="M13" s="97">
        <f>410750+410750+410750+410750+410750+410750+410750+410750+410750+410750+410750</f>
        <v>4518250</v>
      </c>
      <c r="N13" s="97">
        <v>0</v>
      </c>
      <c r="O13" s="97">
        <f>16706.28+14410.72+15220.84+14155.55+13982.96+12535.05+12452.49+11687.26+10576.96+10224.32</f>
        <v>131952.43000000002</v>
      </c>
      <c r="P13" s="97">
        <v>0</v>
      </c>
      <c r="Q13" s="97">
        <v>0</v>
      </c>
      <c r="R13" s="97">
        <f>SUM(M13:Q13)-N13-P13</f>
        <v>4650202.43</v>
      </c>
      <c r="S13" s="97">
        <v>0</v>
      </c>
      <c r="T13" s="96">
        <f>+C13+H13-M13-S13</f>
        <v>8100750</v>
      </c>
      <c r="U13" s="96">
        <f>+D13-N13</f>
        <v>0</v>
      </c>
      <c r="V13" s="96">
        <f>+I13-O13</f>
        <v>9204.0400000000081</v>
      </c>
      <c r="W13" s="97">
        <v>0</v>
      </c>
      <c r="X13" s="96">
        <f>+F13+K13-Q13</f>
        <v>0</v>
      </c>
      <c r="Y13" s="97">
        <f>SUM(T13:X13)-U13-W13</f>
        <v>8109954.04</v>
      </c>
    </row>
    <row r="14" spans="1:25" ht="27" customHeight="1" x14ac:dyDescent="0.25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 x14ac:dyDescent="0.25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141156.47000000003</v>
      </c>
      <c r="J15" s="96">
        <f>SUM(J11:J14)</f>
        <v>0</v>
      </c>
      <c r="K15" s="96">
        <f>SUM(K11:K14)</f>
        <v>0</v>
      </c>
      <c r="L15" s="96">
        <f>SUM(L11:L14)</f>
        <v>141156.47000000003</v>
      </c>
      <c r="M15" s="96">
        <f t="shared" si="0"/>
        <v>4518250</v>
      </c>
      <c r="N15" s="96">
        <f t="shared" si="0"/>
        <v>0</v>
      </c>
      <c r="O15" s="96">
        <f t="shared" si="0"/>
        <v>131952.43000000002</v>
      </c>
      <c r="P15" s="96">
        <f t="shared" si="0"/>
        <v>0</v>
      </c>
      <c r="Q15" s="96">
        <f t="shared" si="0"/>
        <v>0</v>
      </c>
      <c r="R15" s="96">
        <f t="shared" si="0"/>
        <v>4650202.43</v>
      </c>
      <c r="S15" s="96">
        <f t="shared" si="0"/>
        <v>0</v>
      </c>
      <c r="T15" s="96">
        <f t="shared" si="0"/>
        <v>8100750</v>
      </c>
      <c r="U15" s="96">
        <f t="shared" si="0"/>
        <v>0</v>
      </c>
      <c r="V15" s="96">
        <f t="shared" si="0"/>
        <v>9204.0400000000081</v>
      </c>
      <c r="W15" s="96">
        <f t="shared" si="0"/>
        <v>0</v>
      </c>
      <c r="X15" s="96">
        <f t="shared" si="0"/>
        <v>0</v>
      </c>
      <c r="Y15" s="96">
        <f t="shared" si="0"/>
        <v>8109954.04</v>
      </c>
    </row>
    <row r="16" spans="1:25" x14ac:dyDescent="0.25">
      <c r="B16" s="83"/>
      <c r="C16" s="84"/>
      <c r="Q16" s="123"/>
    </row>
    <row r="17" spans="2:20" x14ac:dyDescent="0.25">
      <c r="B17" s="83"/>
      <c r="C17" s="84"/>
      <c r="T17" s="123"/>
    </row>
    <row r="18" spans="2:20" x14ac:dyDescent="0.25">
      <c r="B18" s="85"/>
    </row>
    <row r="19" spans="2:20" x14ac:dyDescent="0.25">
      <c r="B19" s="67" t="s">
        <v>204</v>
      </c>
      <c r="M19" s="86" t="s">
        <v>35</v>
      </c>
    </row>
    <row r="20" spans="2:20" x14ac:dyDescent="0.25">
      <c r="B20" s="67" t="s">
        <v>84</v>
      </c>
    </row>
    <row r="23" spans="2:20" x14ac:dyDescent="0.25">
      <c r="B23" s="87" t="s">
        <v>62</v>
      </c>
    </row>
    <row r="24" spans="2:20" x14ac:dyDescent="0.2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2017-12-01T01:37:42Z</cp:lastPrinted>
  <dcterms:created xsi:type="dcterms:W3CDTF">2002-01-03T23:53:03Z</dcterms:created>
  <dcterms:modified xsi:type="dcterms:W3CDTF">2018-01-09T05:10:08Z</dcterms:modified>
</cp:coreProperties>
</file>