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8" i="3"/>
  <c r="I17"/>
  <c r="I16"/>
  <c r="I13" i="5" l="1"/>
  <c r="O13"/>
  <c r="S17" i="3"/>
  <c r="S16"/>
  <c r="U18"/>
  <c r="U17"/>
  <c r="U16"/>
  <c r="M13" i="5" l="1"/>
  <c r="H17" i="3" l="1"/>
  <c r="H16"/>
  <c r="V13" i="5" l="1"/>
  <c r="W16" i="3"/>
  <c r="I19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<sst xmlns="http://schemas.openxmlformats.org/spreadsheetml/2006/main" count="434" uniqueCount="215">
  <si>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</si>
  <si>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</si>
  <si>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</si>
  <si>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</si>
  <si>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</si>
  <si>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</si>
  <si>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</si>
  <si>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</si>
  <si>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</si>
  <si>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</si>
  <si>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</si>
  <si>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</si>
  <si>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</si>
  <si>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</si>
  <si>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</si>
  <si>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</si>
  <si>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</si>
  <si>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</si>
  <si>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</si>
  <si>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</si>
  <si>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</si>
  <si>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</si>
  <si>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</si>
  <si>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</si>
  <si>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</si>
  <si>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</si>
  <si>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</si>
  <si>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</si>
  <si>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</si>
  <si>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</si>
  <si>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</si>
  <si>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</si>
  <si>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</si>
  <si>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</si>
  <si>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</si>
  <si>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</si>
  <si>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</si>
  <si>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</si>
  <si>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</si>
  <si>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</si>
  <si>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</si>
  <si>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</si>
  <si>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</si>
  <si>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</si>
  <si>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</si>
  <si>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</si>
  <si>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</si>
  <si>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</si>
  <si>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</si>
  <si>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</si>
  <si>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</si>
  <si>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</si>
  <si>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</si>
  <si>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</si>
  <si>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</si>
  <si>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</si>
  <si>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</si>
  <si>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</si>
  <si>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</si>
  <si>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</si>
  <si>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</si>
  <si>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</si>
  <si>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</si>
  <si>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</si>
  <si>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</si>
  <si>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</si>
  <si>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</si>
  <si>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</si>
  <si>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</si>
  <si>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</si>
  <si>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</si>
  <si>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</si>
  <si>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</si>
  <si>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</si>
  <si>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</si>
  <si>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</si>
  <si>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</si>
  <si>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</si>
  <si>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</si>
  <si>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</si>
  <si>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</si>
  <si>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</si>
  <si>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</si>
  <si>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</si>
  <si>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</si>
  <si>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</si>
  <si>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</si>
  <si>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</si>
  <si>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</si>
  <si>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</si>
  <si>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</si>
  <si>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</si>
  <si>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</si>
  <si>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</si>
  <si>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</si>
  <si>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</si>
  <si>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</si>
  <si>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</si>
  <si>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</si>
  <si>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</si>
  <si>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</si>
  <si>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</si>
  <si>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</si>
  <si>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</si>
  <si>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</si>
  <si>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</si>
  <si>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</si>
  <si>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</si>
  <si>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</si>
  <si>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</si>
  <si>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</si>
  <si>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</si>
  <si>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</si>
  <si>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</si>
  <si>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</si>
  <si>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</si>
  <si>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</si>
  <si>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</si>
  <si>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</si>
  <si>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</si>
  <si>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</si>
  <si>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</si>
  <si>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</si>
  <si>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</si>
  <si>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</si>
  <si>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</si>
  <si>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</si>
  <si>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</si>
  <si>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</si>
  <si>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</si>
  <si>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</si>
  <si>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</si>
  <si>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</si>
  <si>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</si>
  <si>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</si>
  <si>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</si>
  <si>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</si>
  <si>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</si>
  <si>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</si>
  <si>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</si>
  <si>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</si>
  <si>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</si>
  <si>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</si>
  <si>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</si>
  <si>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</si>
  <si>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</si>
  <si>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</si>
  <si>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</si>
  <si>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</si>
  <si>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</si>
  <si>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</si>
  <si>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</si>
  <si>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</si>
  <si>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</si>
  <si>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</si>
  <si>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</si>
  <si>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</si>
  <si>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</si>
  <si>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</si>
  <si>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</si>
  <si>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</si>
  <si>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</si>
  <si>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</si>
  <si>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</si>
  <si>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</si>
  <si>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</si>
  <si>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</si>
  <si>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</si>
  <si>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</si>
  <si>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</si>
  <si>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</si>
  <si>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</si>
  <si>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</si>
  <si>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</si>
  <si>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</si>
  <si>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</si>
  <si>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</si>
  <si>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</si>
  <si>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</si>
  <si>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</si>
  <si>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</si>
  <si>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</si>
  <si>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</si>
  <si>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</si>
  <si>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</si>
  <si>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</si>
  <si>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</si>
  <si>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</si>
  <si>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</si>
  <si>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</si>
  <si>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</si>
  <si>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</si>
  <si>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</si>
  <si>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</si>
  <si>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</si>
  <si>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</si>
  <si>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</si>
  <si>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</si>
  <si>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</si>
  <si>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</si>
  <si>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</si>
  <si>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</si>
  <si>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</si>
  <si>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</si>
  <si>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</si>
  <si>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</si>
  <si>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</si>
  <si>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</si>
  <si>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</si>
  <si>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</si>
  <si>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31.05.2017</t>
  </si>
  <si>
    <t>за период с 01.01.2017  по  31.05.2017</t>
  </si>
  <si>
    <t>на 01.06.2017г.</t>
  </si>
  <si>
    <t xml:space="preserve">   Остаток долга на "01"06.2017г.</t>
  </si>
  <si>
    <t xml:space="preserve"> Погашено на "01"06.2017г.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</si>
</sst>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212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212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J23" sqref="J23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212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214</v>
      </c>
      <c r="T8" s="44"/>
      <c r="U8" s="109"/>
      <c r="V8" s="107"/>
      <c r="W8" s="107"/>
      <c r="X8" s="126" t="s">
        <v>213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>
        <v>42818</v>
      </c>
      <c r="H16" s="16">
        <f>275500+275500+275500+275500</f>
        <v>1102000</v>
      </c>
      <c r="I16" s="122">
        <f>11046.79+9522.44+10050.47+9341.07</f>
        <v>39960.770000000004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</f>
        <v>1377500</v>
      </c>
      <c r="T16" s="122">
        <v>0</v>
      </c>
      <c r="U16" s="122">
        <f>11046.79+9522.44+10050.47+9341.07</f>
        <v>39960.770000000004</v>
      </c>
      <c r="V16" s="16">
        <v>0</v>
      </c>
      <c r="W16" s="122">
        <f>SUM(S16:V16)</f>
        <v>1417460.77</v>
      </c>
      <c r="X16" s="16">
        <f>+J16-S16</f>
        <v>5232500</v>
      </c>
      <c r="Y16" s="16">
        <v>0</v>
      </c>
      <c r="Z16" s="122">
        <v>9220.19</v>
      </c>
      <c r="AA16" s="16"/>
      <c r="AB16" s="125">
        <f>SUM(X16:AA16)</f>
        <v>5241720.1900000004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>
        <v>42818</v>
      </c>
      <c r="H17" s="16">
        <f>135250+135250+135250+135250</f>
        <v>541000</v>
      </c>
      <c r="I17" s="122">
        <f>5424.82+4676.32+4935.7+4587.38</f>
        <v>19624.22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</f>
        <v>676250</v>
      </c>
      <c r="T17" s="122">
        <v>0</v>
      </c>
      <c r="U17" s="122">
        <f>5424.82+4676.32+4935.7+4587.38</f>
        <v>19624.22</v>
      </c>
      <c r="V17" s="16">
        <v>0</v>
      </c>
      <c r="W17" s="122">
        <f>SUM(S17:V17)</f>
        <v>695874.22</v>
      </c>
      <c r="X17" s="16">
        <f>+J17-S17</f>
        <v>2569750</v>
      </c>
      <c r="Y17" s="16">
        <v>0</v>
      </c>
      <c r="Z17" s="122">
        <v>4528.1000000000004</v>
      </c>
      <c r="AA17" s="16"/>
      <c r="AB17" s="16">
        <f>SUM(X17:AA17)</f>
        <v>2574278.1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</f>
        <v>908.4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</f>
        <v>908.4</v>
      </c>
      <c r="V18" s="16">
        <v>0</v>
      </c>
      <c r="W18" s="122">
        <f>SUM(S18:V18)</f>
        <v>908.4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1643000</v>
      </c>
      <c r="I19" s="18">
        <f t="shared" si="0"/>
        <v>60493.390000000007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2053750</v>
      </c>
      <c r="T19" s="18">
        <f t="shared" si="0"/>
        <v>0</v>
      </c>
      <c r="U19" s="18">
        <f t="shared" si="0"/>
        <v>60493.390000000007</v>
      </c>
      <c r="V19" s="18">
        <f t="shared" si="0"/>
        <v>0</v>
      </c>
      <c r="W19" s="18">
        <f t="shared" si="0"/>
        <v>2114243.39</v>
      </c>
      <c r="X19" s="18">
        <f t="shared" si="0"/>
        <v>10565250</v>
      </c>
      <c r="Y19" s="18">
        <f t="shared" si="0"/>
        <v>0</v>
      </c>
      <c r="Z19" s="18">
        <f t="shared" si="0"/>
        <v>13982.960000000001</v>
      </c>
      <c r="AA19" s="18">
        <f t="shared" si="0"/>
        <v>0</v>
      </c>
      <c r="AB19" s="18">
        <f t="shared" si="0"/>
        <v>10579232.960000001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212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topLeftCell="D1" workbookViewId="0">
      <selection activeCell="V16" sqref="V16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210</v>
      </c>
    </row>
    <row r="4" spans="1: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</f>
        <v>74476.350000000006</v>
      </c>
      <c r="J13" s="97">
        <v>0</v>
      </c>
      <c r="K13" s="97">
        <v>0</v>
      </c>
      <c r="L13" s="97">
        <f>SUM(I13:K13)-J13</f>
        <v>74476.350000000006</v>
      </c>
      <c r="M13" s="97">
        <f>410750+410750+410750+410750+410750</f>
        <v>2053750</v>
      </c>
      <c r="N13" s="97">
        <v>0</v>
      </c>
      <c r="O13" s="97">
        <f>31117+15220.84+14155.55</f>
        <v>60493.39</v>
      </c>
      <c r="P13" s="97">
        <v>0</v>
      </c>
      <c r="Q13" s="97">
        <v>0</v>
      </c>
      <c r="R13" s="97">
        <f>SUM(M13:Q13)-N13-P13</f>
        <v>2114243.39</v>
      </c>
      <c r="S13" s="97">
        <v>0</v>
      </c>
      <c r="T13" s="96">
        <f>+C13+H13-M13-S13</f>
        <v>10565250</v>
      </c>
      <c r="U13" s="96">
        <f>+D13-N13</f>
        <v>0</v>
      </c>
      <c r="V13" s="96">
        <f>+E13+I13-O13</f>
        <v>13982.960000000006</v>
      </c>
      <c r="W13" s="97">
        <v>0</v>
      </c>
      <c r="X13" s="96">
        <f>+F13+K13-Q13</f>
        <v>0</v>
      </c>
      <c r="Y13" s="97">
        <f>SUM(T13:X13)-U13-W13</f>
        <v>10579232.960000001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74476.350000000006</v>
      </c>
      <c r="J15" s="96">
        <f>SUM(J11:J14)</f>
        <v>0</v>
      </c>
      <c r="K15" s="96">
        <f>SUM(K11:K14)</f>
        <v>0</v>
      </c>
      <c r="L15" s="96">
        <f>SUM(L11:L14)</f>
        <v>74476.350000000006</v>
      </c>
      <c r="M15" s="96">
        <f t="shared" si="0"/>
        <v>2053750</v>
      </c>
      <c r="N15" s="96">
        <f t="shared" si="0"/>
        <v>0</v>
      </c>
      <c r="O15" s="96">
        <f t="shared" si="0"/>
        <v>60493.39</v>
      </c>
      <c r="P15" s="96">
        <f t="shared" si="0"/>
        <v>0</v>
      </c>
      <c r="Q15" s="96">
        <f t="shared" si="0"/>
        <v>0</v>
      </c>
      <c r="R15" s="96">
        <f t="shared" si="0"/>
        <v>2114243.39</v>
      </c>
      <c r="S15" s="96">
        <f t="shared" si="0"/>
        <v>0</v>
      </c>
      <c r="T15" s="96">
        <f t="shared" si="0"/>
        <v>10565250</v>
      </c>
      <c r="U15" s="96">
        <f t="shared" si="0"/>
        <v>0</v>
      </c>
      <c r="V15" s="96">
        <f t="shared" si="0"/>
        <v>13982.960000000006</v>
      </c>
      <c r="W15" s="96">
        <f t="shared" si="0"/>
        <v>0</v>
      </c>
      <c r="X15" s="96">
        <f t="shared" si="0"/>
        <v>0</v>
      </c>
      <c r="Y15" s="96">
        <f t="shared" si="0"/>
        <v>10579232.960000001</v>
      </c>
    </row>
    <row r="16" spans="1:25">
      <c r="B16" s="83"/>
      <c r="C16" s="84"/>
      <c r="Q16" s="123"/>
    </row>
    <row r="17" spans="2:20">
      <c r="B17" s="83"/>
      <c r="C17" s="84"/>
      <c r="T17" s="123"/>
    </row>
    <row r="18" spans="2:20">
      <c r="B18" s="85"/>
    </row>
    <row r="19" spans="2:20">
      <c r="B19" s="67" t="s">
        <v>204</v>
      </c>
      <c r="M19" s="86" t="s">
        <v>35</v>
      </c>
    </row>
    <row r="20" spans="2:20">
      <c r="B20" s="67" t="s">
        <v>84</v>
      </c>
    </row>
    <row r="23" spans="2:20">
      <c r="B23" s="87" t="s">
        <v>62</v>
      </c>
    </row>
    <row r="24" spans="2:20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2017-05-02T05:32:23Z</cp:lastPrinted>
  <dcterms:created xsi:type="dcterms:W3CDTF">2002-01-03T23:53:03Z</dcterms:created>
  <dcterms:modified xsi:type="dcterms:W3CDTF">2017-06-26T01:28:41Z</dcterms:modified>
</cp:coreProperties>
</file>