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4240" windowHeight="11985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I19" i="3"/>
  <c r="I18"/>
  <c r="I17"/>
  <c r="I16"/>
  <c r="T18"/>
  <c r="T17"/>
  <c r="T16"/>
  <c r="I13" i="5"/>
  <c r="O13"/>
  <c r="V13" l="1"/>
  <c r="W16" i="3" l="1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<sst xmlns="http://schemas.openxmlformats.org/spreadsheetml/2006/main" count="434" uniqueCount="215">
  <si>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</si>
  <si>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</si>
  <si>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</si>
  <si>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</si>
  <si>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</si>
  <si>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</si>
  <si>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</si>
  <si>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</si>
  <si>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</si>
  <si>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</si>
  <si>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</si>
  <si>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</si>
  <si>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</si>
  <si>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</si>
  <si>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</si>
  <si>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</si>
  <si>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</si>
  <si>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</si>
  <si>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</si>
  <si>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</si>
  <si>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</si>
  <si>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</si>
  <si>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</si>
  <si>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</si>
  <si>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</si>
  <si>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</si>
  <si>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</si>
  <si>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</si>
  <si>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</si>
  <si>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</si>
  <si>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</si>
  <si>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</si>
  <si>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</si>
  <si>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</si>
  <si>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</si>
  <si>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</si>
  <si>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</si>
  <si>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</si>
  <si>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</si>
  <si>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</si>
  <si>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</si>
  <si>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</si>
  <si>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</si>
  <si>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</si>
  <si>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</si>
  <si>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</si>
  <si>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</si>
  <si>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</si>
  <si>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</si>
  <si>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</si>
  <si>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</si>
  <si>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</si>
  <si>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</si>
  <si>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</si>
  <si>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</si>
  <si>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</si>
  <si>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</si>
  <si>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</si>
  <si>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</si>
  <si>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</si>
  <si>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</si>
  <si>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</si>
  <si>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</si>
  <si>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</si>
  <si>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</si>
  <si>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</si>
  <si>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</si>
  <si>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</si>
  <si>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</si>
  <si>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</si>
  <si>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</si>
  <si>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</si>
  <si>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</si>
  <si>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</si>
  <si>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</si>
  <si>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</si>
  <si>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</si>
  <si>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</si>
  <si>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</si>
  <si>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</si>
  <si>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</si>
  <si>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</si>
  <si>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</si>
  <si>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</si>
  <si>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</si>
  <si>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</si>
  <si>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</si>
  <si>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</si>
  <si>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</si>
  <si>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</si>
  <si>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</si>
  <si>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</si>
  <si>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</si>
  <si>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</si>
  <si>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</si>
  <si>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</si>
  <si>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</si>
  <si>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</si>
  <si>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</si>
  <si>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</si>
  <si>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</si>
  <si>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</si>
  <si>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</si>
  <si>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</si>
  <si>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</si>
  <si>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</si>
  <si>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</si>
  <si>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</si>
  <si>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</si>
  <si>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</si>
  <si>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</si>
  <si>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</si>
  <si>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</si>
  <si>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</si>
  <si>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</si>
  <si>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</si>
  <si>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</si>
  <si>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</si>
  <si>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</si>
  <si>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</si>
  <si>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</si>
  <si>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</si>
  <si>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</si>
  <si>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</si>
  <si>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</si>
  <si>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</si>
  <si>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</si>
  <si>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</si>
  <si>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</si>
  <si>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</si>
  <si>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</si>
  <si>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</si>
  <si>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</si>
  <si>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</si>
  <si>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</si>
  <si>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</si>
  <si>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</si>
  <si>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</si>
  <si>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</si>
  <si>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</si>
  <si>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</si>
  <si>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</si>
  <si>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</si>
  <si>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</si>
  <si>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</si>
  <si>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</si>
  <si>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</si>
  <si>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</si>
  <si>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</si>
  <si>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</si>
  <si>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</si>
  <si>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</si>
  <si>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</si>
  <si>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</si>
  <si>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</si>
  <si>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</si>
  <si>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</si>
  <si>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</si>
  <si>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</si>
  <si>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</si>
  <si>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</si>
  <si>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</si>
  <si>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</si>
  <si>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</si>
  <si>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</si>
  <si>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</si>
  <si>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</si>
  <si>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</si>
  <si>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</si>
  <si>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</si>
  <si>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</si>
  <si>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</si>
  <si>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</si>
  <si>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</si>
  <si>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</si>
  <si>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</si>
  <si>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</si>
  <si>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</si>
  <si>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</si>
  <si>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</si>
  <si>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</si>
  <si>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</si>
  <si>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</si>
  <si>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</si>
  <si>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</si>
  <si>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</si>
  <si>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</si>
  <si>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</si>
  <si>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</si>
  <si>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</si>
  <si>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</si>
  <si>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</si>
  <si>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</si>
  <si>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</si>
  <si>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</si>
  <si>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</si>
  <si>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</si>
  <si>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</si>
  <si>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</si>
  <si>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</si>
  <si>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</si>
  <si>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</si>
  <si>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</si>
  <si>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</si>
  <si>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</si>
  <si>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</si>
  <si>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</si>
  <si>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</si>
  <si>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</si>
  <si>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 xml:space="preserve">        Остаток долга на 1 января 2018 года</t>
  </si>
  <si>
    <t>за период с 01.01.2018  по   31.03.2018</t>
  </si>
  <si>
    <t>за период с 01.01.2018  по 31.03.2018</t>
  </si>
  <si>
    <t>на 01.04.2018г.</t>
  </si>
  <si>
    <t xml:space="preserve"> Погашено на "01"04.2018г.</t>
  </si>
  <si>
    <t xml:space="preserve">   Остаток долга на "01"04.2018г.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</si>
</sst>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212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212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E1" workbookViewId="0">
      <selection activeCell="AA18" sqref="AA18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1.285156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212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213</v>
      </c>
      <c r="T8" s="44"/>
      <c r="U8" s="109"/>
      <c r="V8" s="107"/>
      <c r="W8" s="107"/>
      <c r="X8" s="126" t="s">
        <v>214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/>
      <c r="H16" s="122">
        <v>0</v>
      </c>
      <c r="I16" s="122">
        <f>5612.27+5069.15</f>
        <v>10681.42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/>
      <c r="P16" s="16"/>
      <c r="Q16" s="16"/>
      <c r="R16" s="16"/>
      <c r="S16" s="122">
        <v>0</v>
      </c>
      <c r="T16" s="122">
        <f>5612.27+5069.15</f>
        <v>10681.42</v>
      </c>
      <c r="U16" s="122">
        <v>0</v>
      </c>
      <c r="V16" s="16">
        <v>0</v>
      </c>
      <c r="W16" s="122">
        <f>SUM(S16:V16)</f>
        <v>10681.42</v>
      </c>
      <c r="X16" s="16">
        <f>+J16-S16</f>
        <v>3304000</v>
      </c>
      <c r="Y16" s="16">
        <v>0</v>
      </c>
      <c r="Z16" s="122">
        <v>5612.27</v>
      </c>
      <c r="AA16" s="16">
        <v>0</v>
      </c>
      <c r="AB16" s="125">
        <f>SUM(X16:AA16)</f>
        <v>3309612.27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/>
      <c r="H17" s="122">
        <v>0</v>
      </c>
      <c r="I17" s="122">
        <f>2756.88+2490.08</f>
        <v>5246.96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/>
      <c r="P17" s="16"/>
      <c r="Q17" s="16"/>
      <c r="R17" s="16"/>
      <c r="S17" s="122">
        <v>0</v>
      </c>
      <c r="T17" s="122">
        <f>2756.88+2490.08</f>
        <v>5246.96</v>
      </c>
      <c r="U17" s="122">
        <v>0</v>
      </c>
      <c r="V17" s="16">
        <v>0</v>
      </c>
      <c r="W17" s="122">
        <f>SUM(S17:V17)</f>
        <v>5246.96</v>
      </c>
      <c r="X17" s="16">
        <f>+J17-S17</f>
        <v>1623000</v>
      </c>
      <c r="Y17" s="16">
        <v>0</v>
      </c>
      <c r="Z17" s="122">
        <v>2756.88</v>
      </c>
      <c r="AA17" s="16">
        <v>0</v>
      </c>
      <c r="AB17" s="16">
        <f>SUM(X17:AA17)</f>
        <v>1625756.88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22">
        <v>0</v>
      </c>
      <c r="I18" s="122">
        <f>234.67+211.96</f>
        <v>446.63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22">
        <v>0</v>
      </c>
      <c r="T18" s="122">
        <f>234.67+211.96</f>
        <v>446.63</v>
      </c>
      <c r="U18" s="122">
        <v>0</v>
      </c>
      <c r="V18" s="16">
        <v>0</v>
      </c>
      <c r="W18" s="122">
        <f>SUM(S18:V18)</f>
        <v>446.63</v>
      </c>
      <c r="X18" s="16">
        <f>+J18-S18</f>
        <v>2763000</v>
      </c>
      <c r="Y18" s="16">
        <v>0</v>
      </c>
      <c r="Z18" s="122">
        <v>234.67</v>
      </c>
      <c r="AA18" s="16">
        <v>0</v>
      </c>
      <c r="AB18" s="16">
        <f>SUM(X18:AA18)</f>
        <v>2763234.67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16375.01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16375.01</v>
      </c>
      <c r="U19" s="18">
        <f t="shared" si="0"/>
        <v>0</v>
      </c>
      <c r="V19" s="18">
        <f t="shared" si="0"/>
        <v>0</v>
      </c>
      <c r="W19" s="18">
        <f t="shared" si="0"/>
        <v>16375.01</v>
      </c>
      <c r="X19" s="18">
        <f t="shared" si="0"/>
        <v>7690000</v>
      </c>
      <c r="Y19" s="18">
        <f t="shared" si="0"/>
        <v>0</v>
      </c>
      <c r="Z19" s="18">
        <f t="shared" si="0"/>
        <v>8603.8200000000015</v>
      </c>
      <c r="AA19" s="18">
        <f t="shared" si="0"/>
        <v>0</v>
      </c>
      <c r="AB19" s="18">
        <f t="shared" si="0"/>
        <v>7698603.8200000003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D8" sqref="D8:D10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212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7" t="s">
        <v>2</v>
      </c>
      <c r="N9" s="137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7"/>
      <c r="N10" s="137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5" t="s">
        <v>83</v>
      </c>
      <c r="B13" s="136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D1" workbookViewId="0">
      <selection activeCell="I14" sqref="I14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3" width="11.140625" style="67" customWidth="1"/>
    <col min="14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210</v>
      </c>
    </row>
    <row r="4" spans="1:25">
      <c r="B4" s="69" t="s">
        <v>208</v>
      </c>
      <c r="F4" s="106">
        <v>7690</v>
      </c>
      <c r="G4" s="69" t="s">
        <v>154</v>
      </c>
      <c r="O4" s="69" t="s">
        <v>156</v>
      </c>
      <c r="U4" s="90">
        <v>101.3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7690000</v>
      </c>
      <c r="D13" s="96">
        <v>0</v>
      </c>
      <c r="E13" s="97">
        <v>0</v>
      </c>
      <c r="F13" s="97">
        <v>0</v>
      </c>
      <c r="G13" s="97">
        <f>SUM(C13:F13)-D13</f>
        <v>7690000</v>
      </c>
      <c r="H13" s="97">
        <v>0</v>
      </c>
      <c r="I13" s="97">
        <f>8603.82+7771.19+8603.82</f>
        <v>24978.829999999998</v>
      </c>
      <c r="J13" s="97">
        <v>0</v>
      </c>
      <c r="K13" s="97">
        <v>0</v>
      </c>
      <c r="L13" s="97">
        <f>SUM(I13:K13)-J13</f>
        <v>24978.829999999998</v>
      </c>
      <c r="M13" s="97">
        <v>0</v>
      </c>
      <c r="N13" s="97">
        <v>0</v>
      </c>
      <c r="O13" s="97">
        <f>8603.82+7771.19</f>
        <v>16375.009999999998</v>
      </c>
      <c r="P13" s="97">
        <v>0</v>
      </c>
      <c r="Q13" s="97">
        <v>0</v>
      </c>
      <c r="R13" s="97">
        <f>SUM(M13:Q13)-N13-P13</f>
        <v>16375.009999999998</v>
      </c>
      <c r="S13" s="97">
        <v>0</v>
      </c>
      <c r="T13" s="96">
        <f>+C13+H13-M13-S13</f>
        <v>7690000</v>
      </c>
      <c r="U13" s="96">
        <f>+D13-N13</f>
        <v>0</v>
      </c>
      <c r="V13" s="96">
        <f>+I13-O13</f>
        <v>8603.82</v>
      </c>
      <c r="W13" s="97">
        <v>0</v>
      </c>
      <c r="X13" s="96">
        <f>+F13+K13-Q13</f>
        <v>0</v>
      </c>
      <c r="Y13" s="97">
        <f>SUM(T13:X13)-U13-W13</f>
        <v>7698603.8200000003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7690000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7690000</v>
      </c>
      <c r="H15" s="96">
        <f>SUM(H11:H14)</f>
        <v>0</v>
      </c>
      <c r="I15" s="96">
        <f>SUM(I11:I14)</f>
        <v>24978.829999999998</v>
      </c>
      <c r="J15" s="96">
        <f>SUM(J11:J14)</f>
        <v>0</v>
      </c>
      <c r="K15" s="96">
        <f>SUM(K11:K14)</f>
        <v>0</v>
      </c>
      <c r="L15" s="96">
        <f>SUM(L11:L14)</f>
        <v>24978.829999999998</v>
      </c>
      <c r="M15" s="96">
        <f t="shared" si="0"/>
        <v>0</v>
      </c>
      <c r="N15" s="96">
        <f t="shared" si="0"/>
        <v>0</v>
      </c>
      <c r="O15" s="96">
        <f t="shared" si="0"/>
        <v>16375.009999999998</v>
      </c>
      <c r="P15" s="96">
        <f t="shared" si="0"/>
        <v>0</v>
      </c>
      <c r="Q15" s="96">
        <f t="shared" si="0"/>
        <v>0</v>
      </c>
      <c r="R15" s="96">
        <f t="shared" si="0"/>
        <v>16375.009999999998</v>
      </c>
      <c r="S15" s="96">
        <f t="shared" si="0"/>
        <v>0</v>
      </c>
      <c r="T15" s="96">
        <f t="shared" si="0"/>
        <v>7690000</v>
      </c>
      <c r="U15" s="96">
        <f t="shared" si="0"/>
        <v>0</v>
      </c>
      <c r="V15" s="96">
        <f t="shared" si="0"/>
        <v>8603.82</v>
      </c>
      <c r="W15" s="96">
        <f t="shared" si="0"/>
        <v>0</v>
      </c>
      <c r="X15" s="96">
        <f t="shared" si="0"/>
        <v>0</v>
      </c>
      <c r="Y15" s="96">
        <f t="shared" si="0"/>
        <v>7698603.8200000003</v>
      </c>
    </row>
    <row r="16" spans="1:25">
      <c r="B16" s="83"/>
      <c r="C16" s="84"/>
      <c r="Q16" s="123"/>
    </row>
    <row r="17" spans="2:20">
      <c r="B17" s="83"/>
      <c r="C17" s="84"/>
      <c r="T17" s="123"/>
    </row>
    <row r="18" spans="2:20">
      <c r="B18" s="85"/>
    </row>
    <row r="19" spans="2:20">
      <c r="B19" s="67" t="s">
        <v>204</v>
      </c>
      <c r="M19" s="86" t="s">
        <v>35</v>
      </c>
    </row>
    <row r="20" spans="2:20">
      <c r="B20" s="67" t="s">
        <v>84</v>
      </c>
    </row>
    <row r="23" spans="2:20">
      <c r="B23" s="87" t="s">
        <v>62</v>
      </c>
    </row>
    <row r="24" spans="2:20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2018-04-02T01:16:52Z</cp:lastPrinted>
  <dcterms:created xsi:type="dcterms:W3CDTF">2002-01-03T23:53:03Z</dcterms:created>
  <dcterms:modified xsi:type="dcterms:W3CDTF">2018-06-07T02:30:04Z</dcterms:modified>
</cp:coreProperties>
</file>