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4519"/>
</workbook>
</file>

<file path=xl/calcChain.xml><?xml version="1.0" encoding="utf-8"?>
<calcChain xmlns="http://schemas.openxmlformats.org/spreadsheetml/2006/main">
  <c r="I13" i="5"/>
  <c r="I18" i="3"/>
  <c r="I17"/>
  <c r="I16"/>
  <c r="U18"/>
  <c r="U17"/>
  <c r="U16"/>
  <c r="V13" i="5" l="1"/>
  <c r="V15" s="1"/>
  <c r="W16" i="3"/>
  <c r="I19"/>
  <c r="R13" i="5"/>
  <c r="W18" i="3"/>
  <c r="U19"/>
  <c r="N18"/>
  <c r="X18"/>
  <c r="X19" s="1"/>
  <c r="X16"/>
  <c r="AB16"/>
  <c r="X17"/>
  <c r="AB17"/>
  <c r="AA19"/>
  <c r="Z19"/>
  <c r="Y19"/>
  <c r="V19"/>
  <c r="S19"/>
  <c r="R19"/>
  <c r="Q19"/>
  <c r="P19"/>
  <c r="O19"/>
  <c r="N16"/>
  <c r="N19" s="1"/>
  <c r="N17"/>
  <c r="M19"/>
  <c r="L19"/>
  <c r="K19"/>
  <c r="J19"/>
  <c r="H19"/>
  <c r="E19"/>
  <c r="U13" i="5"/>
  <c r="T11"/>
  <c r="V11"/>
  <c r="Y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X13"/>
  <c r="X15"/>
  <c r="W15"/>
  <c r="T15"/>
  <c r="S15"/>
  <c r="Q15"/>
  <c r="P15"/>
  <c r="O15"/>
  <c r="N15"/>
  <c r="M15"/>
  <c r="G13"/>
  <c r="G15" s="1"/>
  <c r="F15"/>
  <c r="E15"/>
  <c r="D15"/>
  <c r="C15"/>
  <c r="T19" i="3" l="1"/>
  <c r="R15" i="5"/>
  <c r="L13"/>
  <c r="L15" s="1"/>
  <c r="I15"/>
  <c r="W17" i="3"/>
  <c r="AB18"/>
  <c r="AB19" s="1"/>
  <c r="Y13" i="5"/>
  <c r="Y15" s="1"/>
  <c r="W19" i="3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<sst xmlns="http://schemas.openxmlformats.org/spreadsheetml/2006/main" count="434" uniqueCount="215">
  <si>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</si>
  <si>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</si>
  <si>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</si>
  <si>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</si>
  <si>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</si>
  <si>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</si>
  <si>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</si>
  <si>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</si>
  <si>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</si>
  <si>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</si>
  <si>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</si>
  <si>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</si>
  <si>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</si>
  <si>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</si>
  <si>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</si>
  <si>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</si>
  <si>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</si>
  <si>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</si>
  <si>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</si>
  <si>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</si>
  <si>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</si>
  <si>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</si>
  <si>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</si>
  <si>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</si>
  <si>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</si>
  <si>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</si>
  <si>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</si>
  <si>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</si>
  <si>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</si>
  <si>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</si>
  <si>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</si>
  <si>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</si>
  <si>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</si>
  <si>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</si>
  <si>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</si>
  <si>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</si>
  <si>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</si>
  <si>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</si>
  <si>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</si>
  <si>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</si>
  <si>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</si>
  <si>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</si>
  <si>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</si>
  <si>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</si>
  <si>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</si>
  <si>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</si>
  <si>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</si>
  <si>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</si>
  <si>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</si>
  <si>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</si>
  <si>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</si>
  <si>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</si>
  <si>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</si>
  <si>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</si>
  <si>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</si>
  <si>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</si>
  <si>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</si>
  <si>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</si>
  <si>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</si>
  <si>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</si>
  <si>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</si>
  <si>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</si>
  <si>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</si>
  <si>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</si>
  <si>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</si>
  <si>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</si>
  <si>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</si>
  <si>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</si>
  <si>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</si>
  <si>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</si>
  <si>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</si>
  <si>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</si>
  <si>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</si>
  <si>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</si>
  <si>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</si>
  <si>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</si>
  <si>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</si>
  <si>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</si>
  <si>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</si>
  <si>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</si>
  <si>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</si>
  <si>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</si>
  <si>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</si>
  <si>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</si>
  <si>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</si>
  <si>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</si>
  <si>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</si>
  <si>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</si>
  <si>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</si>
  <si>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</si>
  <si>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</si>
  <si>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</si>
  <si>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</si>
  <si>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</si>
  <si>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</si>
  <si>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</si>
  <si>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</si>
  <si>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</si>
  <si>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</si>
  <si>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</si>
  <si>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</si>
  <si>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</si>
  <si>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</si>
  <si>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</si>
  <si>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</si>
  <si>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</si>
  <si>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</si>
  <si>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</si>
  <si>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</si>
  <si>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</si>
  <si>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</si>
  <si>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</si>
  <si>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</si>
  <si>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</si>
  <si>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</si>
  <si>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</si>
  <si>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</si>
  <si>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</si>
  <si>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</si>
  <si>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</si>
  <si>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</si>
  <si>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</si>
  <si>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</si>
  <si>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</si>
  <si>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</si>
  <si>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</si>
  <si>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</si>
  <si>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</si>
  <si>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</si>
  <si>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</si>
  <si>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</si>
  <si>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</si>
  <si>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</si>
  <si>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</si>
  <si>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</si>
  <si>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</si>
  <si>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</si>
  <si>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</si>
  <si>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</si>
  <si>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</si>
  <si>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</si>
  <si>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</si>
  <si>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</si>
  <si>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</si>
  <si>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</si>
  <si>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</si>
  <si>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</si>
  <si>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</si>
  <si>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</si>
  <si>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</si>
  <si>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</si>
  <si>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</si>
  <si>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</si>
  <si>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</si>
  <si>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</si>
  <si>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</si>
  <si>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</si>
  <si>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</si>
  <si>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</si>
  <si>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</si>
  <si>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</si>
  <si>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</si>
  <si>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</si>
  <si>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</si>
  <si>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</si>
  <si>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</si>
  <si>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</si>
  <si>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</si>
  <si>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</si>
  <si>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</si>
  <si>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</si>
  <si>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</si>
  <si>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</si>
  <si>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</si>
  <si>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</si>
  <si>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</si>
  <si>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</si>
  <si>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</si>
  <si>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</si>
  <si>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</si>
  <si>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</si>
  <si>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</si>
  <si>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</si>
  <si>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</si>
  <si>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</si>
  <si>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</si>
  <si>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</si>
  <si>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</si>
  <si>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</si>
  <si>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</si>
  <si>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</si>
  <si>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</si>
  <si>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</si>
  <si>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</si>
  <si>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</si>
  <si>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</si>
  <si>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</si>
  <si>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</si>
  <si>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</si>
  <si>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</si>
  <si>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</si>
  <si>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</si>
  <si>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</si>
  <si>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</si>
  <si>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</si>
  <si>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</si>
  <si>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</si>
  <si>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</si>
  <si>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01.01.2017</t>
  </si>
  <si>
    <t xml:space="preserve">        Остаток долга на 1 января 2016 года</t>
  </si>
  <si>
    <t>на 01.01.2017г.</t>
  </si>
  <si>
    <t xml:space="preserve">   Остаток долга на "01"01.2017г.</t>
  </si>
  <si>
    <t xml:space="preserve"> Погашено на "01"01.2017г.</t>
  </si>
  <si>
    <t>за период с 01.01.2016  по  31.12.2016</t>
  </si>
  <si>
    <t>за период с 01.01.2016  по   31.12.2016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</si>
</sst>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210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210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29" t="s">
        <v>88</v>
      </c>
      <c r="C7" s="128" t="s">
        <v>89</v>
      </c>
      <c r="D7" s="130" t="s">
        <v>90</v>
      </c>
      <c r="E7" s="74" t="s">
        <v>82</v>
      </c>
      <c r="F7" s="129" t="s">
        <v>91</v>
      </c>
      <c r="G7" s="128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9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40" ht="111" customHeight="1">
      <c r="A8" s="73" t="s">
        <v>16</v>
      </c>
      <c r="B8" s="129"/>
      <c r="C8" s="128"/>
      <c r="D8" s="130"/>
      <c r="E8" s="73" t="s">
        <v>107</v>
      </c>
      <c r="F8" s="129"/>
      <c r="G8" s="128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9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hidden="1" customHeight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topLeftCell="H1" workbookViewId="0">
      <selection activeCell="Z16" sqref="Z16:Z1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0.57031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210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212</v>
      </c>
      <c r="T8" s="44"/>
      <c r="U8" s="109"/>
      <c r="V8" s="107"/>
      <c r="W8" s="107"/>
      <c r="X8" s="126" t="s">
        <v>211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1"/>
      <c r="H16" s="16">
        <v>0</v>
      </c>
      <c r="I16" s="122">
        <f>11197.27+10474.86+22394.54+10836.07+10836.07+11197.27+11197.27+10836.07+11197.27+10836.07+11197.27</f>
        <v>132200.03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22">
        <v>0</v>
      </c>
      <c r="U16" s="122">
        <f>11197.27+10474.86+22394.54+10836.07+10836.07+11197.27+11197.27+10836.07+11197.27+10836.07+11197.27</f>
        <v>132200.03</v>
      </c>
      <c r="V16" s="16">
        <v>0</v>
      </c>
      <c r="W16" s="16">
        <f>SUM(S16:V16)</f>
        <v>132200.03</v>
      </c>
      <c r="X16" s="16">
        <f>+J16-S16</f>
        <v>6610000</v>
      </c>
      <c r="Y16" s="16">
        <v>0</v>
      </c>
      <c r="Z16" s="122"/>
      <c r="AA16" s="16"/>
      <c r="AB16" s="125">
        <f>SUM(X16:AA16)</f>
        <v>6610000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1"/>
      <c r="H17" s="16">
        <v>0</v>
      </c>
      <c r="I17" s="122">
        <f>5498.69+5143.93+10997.38+5321.31+5321.31+5498.69+5498.69+5321.31+5498.69+5321.31+5498.69</f>
        <v>64920.000000000007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22">
        <v>0</v>
      </c>
      <c r="U17" s="122">
        <f>5498.69+5143.93+10997.38+5321.31+5321.31+5498.69+5498.69+5321.31+5498.69+5321.31+5498.69</f>
        <v>64920.000000000007</v>
      </c>
      <c r="V17" s="16">
        <v>0</v>
      </c>
      <c r="W17" s="122">
        <f>SUM(S17:V17)</f>
        <v>64920.000000000007</v>
      </c>
      <c r="X17" s="16">
        <f>+J17-S17</f>
        <v>3246000</v>
      </c>
      <c r="Y17" s="16">
        <v>0</v>
      </c>
      <c r="Z17" s="122"/>
      <c r="AA17" s="16"/>
      <c r="AB17" s="16">
        <f>SUM(X17:AA17)</f>
        <v>3246000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/>
      <c r="I18" s="16">
        <f>173.63+234.02+226.48+234.02+234.02+226.48+234.02+226.48+234.02</f>
        <v>2023.17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6">
        <f>173.63+234.02+226.48+234.02+234.02+226.48+234.02+226.48+234.02</f>
        <v>2023.17</v>
      </c>
      <c r="V18" s="16">
        <v>0</v>
      </c>
      <c r="W18" s="122">
        <f>SUM(S18:V18)</f>
        <v>2023.17</v>
      </c>
      <c r="X18" s="16">
        <f>+J18-S18</f>
        <v>2763000</v>
      </c>
      <c r="Y18" s="16">
        <v>0</v>
      </c>
      <c r="Z18" s="122"/>
      <c r="AA18" s="16">
        <v>0</v>
      </c>
      <c r="AB18" s="16">
        <f>SUM(X18:AA18)</f>
        <v>2763000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si="0"/>
        <v>199143.2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199143.2</v>
      </c>
      <c r="V19" s="18">
        <f t="shared" si="0"/>
        <v>0</v>
      </c>
      <c r="W19" s="18">
        <f t="shared" si="0"/>
        <v>199143.2</v>
      </c>
      <c r="X19" s="18">
        <f t="shared" si="0"/>
        <v>12619000</v>
      </c>
      <c r="Y19" s="18">
        <f t="shared" si="0"/>
        <v>0</v>
      </c>
      <c r="Z19" s="18">
        <f t="shared" si="0"/>
        <v>0</v>
      </c>
      <c r="AA19" s="18">
        <f t="shared" si="0"/>
        <v>0</v>
      </c>
      <c r="AB19" s="18">
        <f t="shared" si="0"/>
        <v>12619000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210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207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5" t="s">
        <v>2</v>
      </c>
      <c r="N9" s="135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5"/>
      <c r="N10" s="135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3" t="s">
        <v>83</v>
      </c>
      <c r="B13" s="13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213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workbookViewId="0">
      <selection activeCell="O14" sqref="O14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2" width="11.140625" style="67" customWidth="1"/>
    <col min="13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214</v>
      </c>
    </row>
    <row r="4" spans="1:25">
      <c r="B4" s="69" t="s">
        <v>208</v>
      </c>
      <c r="F4" s="106">
        <v>9856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98655.56+16929.98+16929.98+16383.86+16929.98+16383.86+16929.98</f>
        <v>199143.20000000004</v>
      </c>
      <c r="J13" s="97">
        <v>0</v>
      </c>
      <c r="K13" s="97">
        <v>0</v>
      </c>
      <c r="L13" s="97">
        <f>SUM(I13:K13)-J13</f>
        <v>199143.20000000004</v>
      </c>
      <c r="M13" s="97">
        <v>0</v>
      </c>
      <c r="N13" s="97">
        <v>0</v>
      </c>
      <c r="O13" s="97">
        <v>199143.2</v>
      </c>
      <c r="P13" s="97">
        <v>0</v>
      </c>
      <c r="Q13" s="97">
        <v>0</v>
      </c>
      <c r="R13" s="97">
        <f>SUM(M13:Q13)-N13-P13</f>
        <v>199143.2</v>
      </c>
      <c r="S13" s="97">
        <v>0</v>
      </c>
      <c r="T13" s="96">
        <f>+C13+H13-M13-S13</f>
        <v>12619000</v>
      </c>
      <c r="U13" s="96">
        <f>+D13-N13</f>
        <v>0</v>
      </c>
      <c r="V13" s="96">
        <f>+E13+I13-O13</f>
        <v>0</v>
      </c>
      <c r="W13" s="97">
        <v>0</v>
      </c>
      <c r="X13" s="96">
        <f>+F13+K13-Q13</f>
        <v>0</v>
      </c>
      <c r="Y13" s="97">
        <f>SUM(T13:X13)-U13-W13</f>
        <v>12619000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199143.20000000004</v>
      </c>
      <c r="J15" s="96">
        <f>SUM(J11:J14)</f>
        <v>0</v>
      </c>
      <c r="K15" s="96">
        <f>SUM(K11:K14)</f>
        <v>0</v>
      </c>
      <c r="L15" s="96">
        <f>SUM(L11:L14)</f>
        <v>199143.20000000004</v>
      </c>
      <c r="M15" s="96">
        <f t="shared" si="0"/>
        <v>0</v>
      </c>
      <c r="N15" s="96">
        <f t="shared" si="0"/>
        <v>0</v>
      </c>
      <c r="O15" s="96">
        <f t="shared" si="0"/>
        <v>199143.2</v>
      </c>
      <c r="P15" s="96">
        <f t="shared" si="0"/>
        <v>0</v>
      </c>
      <c r="Q15" s="96">
        <f t="shared" si="0"/>
        <v>0</v>
      </c>
      <c r="R15" s="96">
        <f t="shared" si="0"/>
        <v>199143.2</v>
      </c>
      <c r="S15" s="96">
        <f t="shared" si="0"/>
        <v>0</v>
      </c>
      <c r="T15" s="96">
        <f t="shared" si="0"/>
        <v>12619000</v>
      </c>
      <c r="U15" s="96">
        <f t="shared" si="0"/>
        <v>0</v>
      </c>
      <c r="V15" s="96">
        <f t="shared" si="0"/>
        <v>0</v>
      </c>
      <c r="W15" s="96">
        <f t="shared" si="0"/>
        <v>0</v>
      </c>
      <c r="X15" s="96">
        <f t="shared" si="0"/>
        <v>0</v>
      </c>
      <c r="Y15" s="96">
        <f t="shared" si="0"/>
        <v>12619000</v>
      </c>
    </row>
    <row r="16" spans="1:25">
      <c r="B16" s="83"/>
      <c r="C16" s="84"/>
      <c r="Q16" s="123"/>
    </row>
    <row r="17" spans="2:13">
      <c r="B17" s="83"/>
      <c r="C17" s="84"/>
    </row>
    <row r="18" spans="2:13">
      <c r="B18" s="85"/>
    </row>
    <row r="19" spans="2:13">
      <c r="B19" s="67" t="s">
        <v>204</v>
      </c>
      <c r="M19" s="86" t="s">
        <v>35</v>
      </c>
    </row>
    <row r="20" spans="2:13">
      <c r="B20" s="67" t="s">
        <v>84</v>
      </c>
    </row>
    <row r="23" spans="2:13">
      <c r="B23" s="87" t="s">
        <v>62</v>
      </c>
    </row>
    <row r="24" spans="2:13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2017-01-09T04:18:13Z</cp:lastPrinted>
  <dcterms:created xsi:type="dcterms:W3CDTF">2002-01-03T23:53:03Z</dcterms:created>
  <dcterms:modified xsi:type="dcterms:W3CDTF">2017-01-23T02:44:00Z</dcterms:modified>
</cp:coreProperties>
</file>