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<sst xmlns="http://schemas.openxmlformats.org/spreadsheetml/2006/main" count="434" uniqueCount="216">
  <si>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</si>
  <si>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</si>
  <si>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</si>
  <si>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</si>
  <si>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</si>
  <si>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</si>
  <si>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</si>
  <si>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</si>
  <si>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</si>
  <si>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</si>
  <si>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</si>
  <si>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</si>
  <si>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</si>
  <si>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</si>
  <si>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</si>
  <si>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</si>
  <si>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</si>
  <si>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</si>
  <si>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</si>
  <si>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</si>
  <si>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</si>
  <si>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</si>
  <si>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</si>
  <si>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</si>
  <si>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</si>
  <si>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</si>
  <si>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</si>
  <si>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</si>
  <si>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</si>
  <si>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</si>
  <si>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</si>
  <si>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</si>
  <si>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</si>
  <si>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</si>
  <si>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</si>
  <si>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</si>
  <si>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</si>
  <si>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</si>
  <si>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</si>
  <si>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</si>
  <si>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</si>
  <si>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</si>
  <si>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</si>
  <si>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</si>
  <si>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</si>
  <si>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</si>
  <si>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</si>
  <si>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</si>
  <si>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</si>
  <si>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</si>
  <si>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</si>
  <si>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</si>
  <si>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</si>
  <si>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</si>
  <si>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</si>
  <si>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</si>
  <si>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</si>
  <si>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</si>
  <si>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</si>
  <si>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</si>
  <si>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</si>
  <si>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</si>
  <si>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</si>
  <si>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</si>
  <si>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</si>
  <si>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</si>
  <si>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</si>
  <si>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</si>
  <si>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</si>
  <si>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</si>
  <si>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</si>
  <si>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</si>
  <si>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</si>
  <si>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</si>
  <si>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</si>
  <si>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</si>
  <si>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</si>
  <si>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</si>
  <si>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</si>
  <si>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</si>
  <si>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</si>
  <si>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</si>
  <si>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</si>
  <si>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</si>
  <si>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</si>
  <si>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</si>
  <si>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</si>
  <si>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</si>
  <si>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</si>
  <si>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</si>
  <si>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</si>
  <si>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</si>
  <si>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</si>
  <si>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</si>
  <si>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</si>
  <si>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</si>
  <si>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</si>
  <si>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</si>
  <si>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</si>
  <si>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</si>
  <si>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</si>
  <si>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</si>
  <si>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</si>
  <si>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</si>
  <si>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</si>
  <si>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</si>
  <si>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</si>
  <si>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</si>
  <si>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</si>
  <si>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</si>
  <si>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</si>
  <si>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</si>
  <si>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</si>
  <si>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</si>
  <si>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</si>
  <si>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</si>
  <si>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</si>
  <si>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</si>
  <si>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</si>
  <si>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</si>
  <si>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</si>
  <si>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</si>
  <si>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</si>
  <si>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</si>
  <si>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</si>
  <si>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</si>
  <si>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</si>
  <si>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</si>
  <si>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</si>
  <si>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</si>
  <si>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</si>
  <si>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</si>
  <si>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</si>
  <si>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</si>
  <si>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</si>
  <si>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</si>
  <si>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</si>
  <si>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</si>
  <si>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</si>
  <si>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</si>
  <si>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</si>
  <si>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</si>
  <si>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</si>
  <si>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</si>
  <si>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</si>
  <si>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</si>
  <si>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</si>
  <si>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</si>
  <si>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</si>
  <si>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</si>
  <si>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</si>
  <si>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</si>
  <si>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</si>
  <si>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</si>
  <si>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</si>
  <si>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</si>
  <si>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</si>
  <si>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</si>
  <si>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</si>
  <si>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</si>
  <si>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</si>
  <si>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</si>
  <si>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</si>
  <si>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</si>
  <si>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</si>
  <si>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</si>
  <si>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</si>
  <si>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</si>
  <si>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</si>
  <si>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</si>
  <si>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</si>
  <si>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</si>
  <si>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</si>
  <si>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</si>
  <si>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</si>
  <si>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</si>
  <si>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</si>
  <si>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</si>
  <si>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</si>
  <si>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</si>
  <si>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</si>
  <si>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</si>
  <si>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</si>
  <si>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</si>
  <si>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</si>
  <si>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</si>
  <si>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</si>
  <si>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</si>
  <si>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</si>
  <si>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</si>
  <si>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</si>
  <si>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</si>
  <si>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</si>
  <si>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</si>
  <si>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</si>
  <si>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</si>
  <si>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</si>
  <si>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</si>
  <si>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</si>
  <si>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Начислено на 01.__.2013г.</t>
  </si>
  <si>
    <t>Погашено на 01.__.2013г.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</si>
  <si>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</si>
  <si>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</si>
  <si>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</si>
  <si>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</si>
  <si>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1.Верхний предел муниципального долга на 01.01.2015</t>
  </si>
  <si>
    <t xml:space="preserve">        Остаток долга на 1 января 2014 года</t>
  </si>
  <si>
    <t>Заместитель Главы администрации -</t>
  </si>
  <si>
    <t>Заместитель Главы администрации района -</t>
  </si>
  <si>
    <t>Остаток долга на 01.__.2014г.</t>
  </si>
  <si>
    <t xml:space="preserve">  Остаток долга на 01.06.2014г.</t>
  </si>
  <si>
    <t>за период с 01.01.2014  по   31.10.2014</t>
  </si>
  <si>
    <t>за период с 01.01.2014  по  31.10.2014</t>
  </si>
  <si>
    <t>на 01.11.2014г.</t>
  </si>
  <si>
    <t xml:space="preserve"> Погашено на "01"11.2014г.</t>
  </si>
  <si>
    <t xml:space="preserve">   Остаток долга на "01" 11.2014г.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</si>
</sst>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0" fontId="14" fillId="0" borderId="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213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199</v>
      </c>
      <c r="M7" s="24"/>
      <c r="N7" s="25"/>
      <c r="O7" s="22"/>
      <c r="P7" s="22" t="s">
        <v>200</v>
      </c>
      <c r="Q7" s="24"/>
      <c r="R7" s="24"/>
      <c r="S7" s="26"/>
      <c r="T7" s="23" t="s">
        <v>210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207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195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213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8" t="s">
        <v>88</v>
      </c>
      <c r="C7" s="127" t="s">
        <v>89</v>
      </c>
      <c r="D7" s="129" t="s">
        <v>90</v>
      </c>
      <c r="E7" s="74" t="s">
        <v>82</v>
      </c>
      <c r="F7" s="128" t="s">
        <v>91</v>
      </c>
      <c r="G7" s="127" t="s">
        <v>92</v>
      </c>
      <c r="H7" s="129" t="s">
        <v>93</v>
      </c>
      <c r="I7" s="74" t="s">
        <v>94</v>
      </c>
      <c r="J7" s="130" t="s">
        <v>95</v>
      </c>
      <c r="K7" s="76" t="s">
        <v>2</v>
      </c>
      <c r="L7" s="130" t="s">
        <v>96</v>
      </c>
      <c r="M7" s="78" t="s">
        <v>97</v>
      </c>
      <c r="N7" s="74" t="s">
        <v>3</v>
      </c>
      <c r="O7" s="128" t="s">
        <v>98</v>
      </c>
      <c r="P7" s="127" t="s">
        <v>99</v>
      </c>
      <c r="Q7" s="127" t="s">
        <v>100</v>
      </c>
      <c r="R7" s="127" t="s">
        <v>101</v>
      </c>
      <c r="S7" s="127" t="s">
        <v>102</v>
      </c>
      <c r="T7" s="127" t="s">
        <v>103</v>
      </c>
      <c r="U7" s="127" t="s">
        <v>104</v>
      </c>
      <c r="V7" s="127"/>
      <c r="W7" s="127" t="s">
        <v>105</v>
      </c>
      <c r="X7" s="127" t="s">
        <v>106</v>
      </c>
    </row>
    <row r="8" spans="1:24" ht="111" customHeight="1">
      <c r="A8" s="73" t="s">
        <v>16</v>
      </c>
      <c r="B8" s="128"/>
      <c r="C8" s="127"/>
      <c r="D8" s="129"/>
      <c r="E8" s="73" t="s">
        <v>107</v>
      </c>
      <c r="F8" s="128"/>
      <c r="G8" s="127"/>
      <c r="H8" s="129"/>
      <c r="I8" s="73" t="s">
        <v>41</v>
      </c>
      <c r="J8" s="130"/>
      <c r="K8" s="77" t="s">
        <v>108</v>
      </c>
      <c r="L8" s="130"/>
      <c r="M8" s="79" t="s">
        <v>109</v>
      </c>
      <c r="N8" s="73" t="s">
        <v>110</v>
      </c>
      <c r="O8" s="128"/>
      <c r="P8" s="127"/>
      <c r="Q8" s="127"/>
      <c r="R8" s="127"/>
      <c r="S8" s="127"/>
      <c r="T8" s="127"/>
      <c r="U8" s="70" t="s">
        <v>111</v>
      </c>
      <c r="V8" s="70" t="s">
        <v>112</v>
      </c>
      <c r="W8" s="127"/>
      <c r="X8" s="127"/>
    </row>
    <row r="9" spans="1:40" ht="41.25" customHeight="1" hidden="1" thickBot="1">
      <c r="A9" s="73"/>
      <c r="B9" s="127"/>
      <c r="C9" s="127"/>
      <c r="D9" s="127"/>
      <c r="E9" s="75"/>
      <c r="F9" s="127"/>
      <c r="G9" s="127"/>
      <c r="H9" s="127"/>
      <c r="I9" s="73" t="s">
        <v>113</v>
      </c>
      <c r="J9" s="127"/>
      <c r="K9" s="75"/>
      <c r="L9" s="127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207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R7:R8"/>
    <mergeCell ref="X7:X8"/>
    <mergeCell ref="S7:S8"/>
    <mergeCell ref="T7:T8"/>
    <mergeCell ref="U7:V7"/>
    <mergeCell ref="W7:W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abSelected="1" workbookViewId="0" topLeftCell="I1">
      <selection activeCell="V24" sqref="V24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213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206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5" t="s">
        <v>214</v>
      </c>
      <c r="T8" s="44"/>
      <c r="U8" s="109"/>
      <c r="V8" s="107"/>
      <c r="W8" s="107"/>
      <c r="X8" s="113" t="s">
        <v>215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2"/>
      <c r="H16" s="16">
        <v>0</v>
      </c>
      <c r="I16" s="123">
        <f>9711.27+1810.96+10141.37+11227.95+10865.75+11227.95+10865.75+11227.95+11227.95+10865.75</f>
        <v>99172.65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23">
        <f>9711.27+1810.96+10141.37+11227.95+10865.75+11227.95+10865.75+11227.95+11227.95+10865.75</f>
        <v>99172.65</v>
      </c>
      <c r="V16" s="16">
        <v>0</v>
      </c>
      <c r="W16" s="16">
        <f>SUM(S16:V16)</f>
        <v>99172.65</v>
      </c>
      <c r="X16" s="16">
        <f>+J16-S16</f>
        <v>6610000</v>
      </c>
      <c r="Y16" s="16">
        <v>0</v>
      </c>
      <c r="Z16" s="123">
        <v>11227.95</v>
      </c>
      <c r="AA16" s="16">
        <v>0</v>
      </c>
      <c r="AB16" s="123">
        <f>SUM(X16:AA16)</f>
        <v>6621227.95</v>
      </c>
      <c r="AC16" s="57"/>
    </row>
    <row r="17" spans="1:29" ht="12.75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2"/>
      <c r="H17" s="16">
        <v>0</v>
      </c>
      <c r="I17" s="16">
        <f>4768.95+889.32+4980.16+5513.75+5335.89+5513.75+5335.89+5513.75+5335.89+5513.75</f>
        <v>48701.1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6">
        <f>4768.95+889.32+4980.16+5513.75+5335.89+5513.75+5335.89+5513.75+5335.89+5513.75</f>
        <v>48701.1</v>
      </c>
      <c r="V17" s="16">
        <v>0</v>
      </c>
      <c r="W17" s="123">
        <f>SUM(S17:V17)</f>
        <v>48701.1</v>
      </c>
      <c r="X17" s="16">
        <f>+J17-S17</f>
        <v>3246000</v>
      </c>
      <c r="Y17" s="16">
        <v>0</v>
      </c>
      <c r="Z17" s="16">
        <v>5513.75</v>
      </c>
      <c r="AA17" s="16">
        <v>0</v>
      </c>
      <c r="AB17" s="16">
        <f>SUM(X17:AA17)</f>
        <v>3251513.75</v>
      </c>
      <c r="AC17" s="57"/>
    </row>
    <row r="18" spans="1:29" ht="36" customHeight="1">
      <c r="A18" s="16">
        <v>3</v>
      </c>
      <c r="B18" s="16" t="s">
        <v>201</v>
      </c>
      <c r="C18" s="16" t="s">
        <v>72</v>
      </c>
      <c r="D18" s="126" t="s">
        <v>202</v>
      </c>
      <c r="E18" s="16">
        <v>3813000</v>
      </c>
      <c r="F18" s="28">
        <v>2</v>
      </c>
      <c r="G18" s="122"/>
      <c r="H18" s="16">
        <v>400000</v>
      </c>
      <c r="I18" s="16">
        <v>0</v>
      </c>
      <c r="J18" s="16">
        <v>3813000</v>
      </c>
      <c r="K18" s="16">
        <v>0</v>
      </c>
      <c r="L18" s="16">
        <v>0</v>
      </c>
      <c r="M18" s="16">
        <v>0</v>
      </c>
      <c r="N18" s="16">
        <f>SUM(J18:M18)-K18</f>
        <v>3813000</v>
      </c>
      <c r="O18" s="16"/>
      <c r="P18" s="16"/>
      <c r="Q18" s="16"/>
      <c r="R18" s="16"/>
      <c r="S18" s="16">
        <f>200000+50000+50000+50000+50000</f>
        <v>400000</v>
      </c>
      <c r="T18" s="16">
        <v>0</v>
      </c>
      <c r="U18" s="16">
        <v>0</v>
      </c>
      <c r="V18" s="16">
        <v>0</v>
      </c>
      <c r="W18" s="16">
        <v>0</v>
      </c>
      <c r="X18" s="16">
        <f>+J18-S18</f>
        <v>3413000</v>
      </c>
      <c r="Y18" s="16">
        <v>0</v>
      </c>
      <c r="Z18" s="16">
        <v>0</v>
      </c>
      <c r="AA18" s="16">
        <v>0</v>
      </c>
      <c r="AB18" s="16">
        <f>SUM(X18:AA18)</f>
        <v>3413000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400000</v>
      </c>
      <c r="I19" s="18">
        <f t="shared" si="0"/>
        <v>147873.75</v>
      </c>
      <c r="J19" s="18">
        <f t="shared" si="0"/>
        <v>13669000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13669000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400000</v>
      </c>
      <c r="T19" s="18">
        <f t="shared" si="0"/>
        <v>0</v>
      </c>
      <c r="U19" s="18">
        <f t="shared" si="0"/>
        <v>147873.75</v>
      </c>
      <c r="V19" s="18">
        <f t="shared" si="0"/>
        <v>0</v>
      </c>
      <c r="W19" s="18">
        <f t="shared" si="0"/>
        <v>147873.75</v>
      </c>
      <c r="X19" s="18">
        <f t="shared" si="0"/>
        <v>13269000</v>
      </c>
      <c r="Y19" s="18">
        <f t="shared" si="0"/>
        <v>0</v>
      </c>
      <c r="Z19" s="18">
        <f t="shared" si="0"/>
        <v>16741.7</v>
      </c>
      <c r="AA19" s="18">
        <f t="shared" si="0"/>
        <v>0</v>
      </c>
      <c r="AB19" s="18">
        <f t="shared" si="0"/>
        <v>13285741.7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207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196</v>
      </c>
      <c r="B29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213</v>
      </c>
      <c r="X2" s="64" t="s">
        <v>132</v>
      </c>
    </row>
    <row r="3" ht="15" customHeight="1">
      <c r="A3" s="64" t="s">
        <v>188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1" t="s">
        <v>44</v>
      </c>
      <c r="B8" s="131" t="s">
        <v>165</v>
      </c>
      <c r="C8" s="131" t="s">
        <v>166</v>
      </c>
      <c r="D8" s="131" t="s">
        <v>167</v>
      </c>
      <c r="E8" s="131" t="s">
        <v>168</v>
      </c>
      <c r="F8" s="131" t="s">
        <v>169</v>
      </c>
      <c r="G8" s="131" t="s">
        <v>170</v>
      </c>
      <c r="H8" s="131" t="s">
        <v>171</v>
      </c>
      <c r="I8" s="131" t="s">
        <v>187</v>
      </c>
      <c r="J8" s="131" t="s">
        <v>172</v>
      </c>
      <c r="K8" s="131" t="s">
        <v>173</v>
      </c>
      <c r="L8" s="131" t="s">
        <v>174</v>
      </c>
      <c r="M8" s="131" t="s">
        <v>175</v>
      </c>
      <c r="N8" s="131"/>
      <c r="O8" s="131" t="s">
        <v>203</v>
      </c>
      <c r="P8" s="131"/>
      <c r="Q8" s="131" t="s">
        <v>177</v>
      </c>
      <c r="R8" s="131" t="s">
        <v>204</v>
      </c>
      <c r="S8" s="131"/>
      <c r="T8" s="131"/>
      <c r="U8" s="131"/>
      <c r="V8" s="131" t="s">
        <v>144</v>
      </c>
      <c r="W8" s="131" t="s">
        <v>209</v>
      </c>
      <c r="X8" s="131"/>
      <c r="Y8" s="131" t="s">
        <v>184</v>
      </c>
      <c r="Z8" s="131" t="s">
        <v>185</v>
      </c>
      <c r="AA8" s="131" t="s">
        <v>186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4" t="s">
        <v>2</v>
      </c>
      <c r="N9" s="134" t="s">
        <v>4</v>
      </c>
      <c r="O9" s="131" t="s">
        <v>138</v>
      </c>
      <c r="P9" s="131" t="s">
        <v>176</v>
      </c>
      <c r="Q9" s="131"/>
      <c r="R9" s="131" t="s">
        <v>181</v>
      </c>
      <c r="S9" s="131" t="s">
        <v>182</v>
      </c>
      <c r="T9" s="131" t="s">
        <v>178</v>
      </c>
      <c r="U9" s="131"/>
      <c r="V9" s="131"/>
      <c r="W9" s="131" t="s">
        <v>138</v>
      </c>
      <c r="X9" s="131" t="s">
        <v>183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4"/>
      <c r="N10" s="134"/>
      <c r="O10" s="131"/>
      <c r="P10" s="131"/>
      <c r="Q10" s="131"/>
      <c r="R10" s="131"/>
      <c r="S10" s="131"/>
      <c r="T10" s="101" t="s">
        <v>179</v>
      </c>
      <c r="U10" s="101" t="s">
        <v>180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2" t="s">
        <v>83</v>
      </c>
      <c r="B13" s="133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212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5" t="s">
        <v>44</v>
      </c>
      <c r="B9" s="135" t="s">
        <v>151</v>
      </c>
      <c r="C9" s="137" t="s">
        <v>137</v>
      </c>
      <c r="D9" s="137"/>
      <c r="E9" s="137"/>
      <c r="F9" s="137"/>
      <c r="G9" s="137"/>
      <c r="H9" s="135" t="s">
        <v>142</v>
      </c>
      <c r="I9" s="137" t="s">
        <v>143</v>
      </c>
      <c r="J9" s="137"/>
      <c r="K9" s="137"/>
      <c r="L9" s="137"/>
      <c r="M9" s="137" t="s">
        <v>49</v>
      </c>
      <c r="N9" s="137"/>
      <c r="O9" s="137"/>
      <c r="P9" s="137"/>
      <c r="Q9" s="137"/>
      <c r="R9" s="137"/>
      <c r="S9" s="135" t="s">
        <v>144</v>
      </c>
      <c r="T9" s="137" t="s">
        <v>145</v>
      </c>
      <c r="U9" s="137"/>
      <c r="V9" s="137"/>
      <c r="W9" s="137"/>
      <c r="X9" s="137"/>
      <c r="Y9" s="137"/>
    </row>
    <row r="10" spans="1:25" ht="75">
      <c r="A10" s="136"/>
      <c r="B10" s="136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6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6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207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H4">
      <selection activeCell="O14" sqref="O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211</v>
      </c>
    </row>
    <row r="4" spans="2:22" ht="15">
      <c r="B4" s="69" t="s">
        <v>205</v>
      </c>
      <c r="F4" s="106">
        <v>13169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5" t="s">
        <v>44</v>
      </c>
      <c r="B8" s="135" t="s">
        <v>151</v>
      </c>
      <c r="C8" s="137" t="s">
        <v>137</v>
      </c>
      <c r="D8" s="137"/>
      <c r="E8" s="137"/>
      <c r="F8" s="137"/>
      <c r="G8" s="137"/>
      <c r="H8" s="135" t="s">
        <v>142</v>
      </c>
      <c r="I8" s="137" t="s">
        <v>143</v>
      </c>
      <c r="J8" s="137"/>
      <c r="K8" s="137"/>
      <c r="L8" s="137"/>
      <c r="M8" s="137" t="s">
        <v>49</v>
      </c>
      <c r="N8" s="137"/>
      <c r="O8" s="137"/>
      <c r="P8" s="137"/>
      <c r="Q8" s="137"/>
      <c r="R8" s="137"/>
      <c r="S8" s="135" t="s">
        <v>144</v>
      </c>
      <c r="T8" s="137" t="s">
        <v>145</v>
      </c>
      <c r="U8" s="137"/>
      <c r="V8" s="137"/>
      <c r="W8" s="137"/>
      <c r="X8" s="137"/>
      <c r="Y8" s="137"/>
    </row>
    <row r="9" spans="1:25" ht="63" customHeight="1">
      <c r="A9" s="136"/>
      <c r="B9" s="136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6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6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13669000</v>
      </c>
      <c r="D13" s="96">
        <v>0</v>
      </c>
      <c r="E13" s="97">
        <v>0</v>
      </c>
      <c r="F13" s="97">
        <v>0</v>
      </c>
      <c r="G13" s="97">
        <f>SUM(C13:F13)-D13</f>
        <v>13669000</v>
      </c>
      <c r="H13" s="97">
        <v>0</v>
      </c>
      <c r="I13" s="97">
        <f>17180.5+15121.53+16741.7+16201.64+16741.7+16201.64+16741.7+16741.7+16201.64+16741.7</f>
        <v>164615.45</v>
      </c>
      <c r="J13" s="97">
        <v>0</v>
      </c>
      <c r="K13" s="97">
        <v>0</v>
      </c>
      <c r="L13" s="97">
        <f>SUM(I13:K13)-J13</f>
        <v>164615.45</v>
      </c>
      <c r="M13" s="97">
        <f>200000+50000+50000+50000+50000</f>
        <v>400000</v>
      </c>
      <c r="N13" s="97"/>
      <c r="O13" s="97">
        <f>17180.5+15121.53+16741.7+16201.64+16741.7+16201.64+16741.7+16741.7+16201.64</f>
        <v>147873.75</v>
      </c>
      <c r="P13" s="97">
        <v>0</v>
      </c>
      <c r="Q13" s="97">
        <v>0</v>
      </c>
      <c r="R13" s="97">
        <f>SUM(M13:Q13)-N13-P13</f>
        <v>547873.75</v>
      </c>
      <c r="S13" s="97">
        <v>0</v>
      </c>
      <c r="T13" s="96">
        <f>+C13+H13-M13-S13</f>
        <v>13269000</v>
      </c>
      <c r="U13" s="96">
        <f>+D13-N13</f>
        <v>0</v>
      </c>
      <c r="V13" s="96">
        <f>+E13+I13-O13</f>
        <v>16741.70000000001</v>
      </c>
      <c r="W13" s="97">
        <v>0</v>
      </c>
      <c r="X13" s="96">
        <f>+F13+K13-Q13</f>
        <v>0</v>
      </c>
      <c r="Y13" s="97">
        <f>SUM(T13:X13)-U13-W13</f>
        <v>13285741.7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13669000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13669000</v>
      </c>
      <c r="H15" s="96">
        <f>SUM(H11:H14)</f>
        <v>0</v>
      </c>
      <c r="I15" s="96">
        <f>SUM(I11:I14)</f>
        <v>164615.45</v>
      </c>
      <c r="J15" s="96">
        <f>SUM(J11:J14)</f>
        <v>0</v>
      </c>
      <c r="K15" s="96">
        <f>SUM(K11:K14)</f>
        <v>0</v>
      </c>
      <c r="L15" s="96">
        <f>SUM(L11:L14)</f>
        <v>164615.45</v>
      </c>
      <c r="M15" s="96">
        <f t="shared" si="0"/>
        <v>400000</v>
      </c>
      <c r="N15" s="96">
        <f t="shared" si="0"/>
        <v>0</v>
      </c>
      <c r="O15" s="96">
        <f t="shared" si="0"/>
        <v>147873.75</v>
      </c>
      <c r="P15" s="96">
        <f t="shared" si="0"/>
        <v>0</v>
      </c>
      <c r="Q15" s="96">
        <f t="shared" si="0"/>
        <v>0</v>
      </c>
      <c r="R15" s="96">
        <f t="shared" si="0"/>
        <v>547873.75</v>
      </c>
      <c r="S15" s="96">
        <f t="shared" si="0"/>
        <v>0</v>
      </c>
      <c r="T15" s="96">
        <f t="shared" si="0"/>
        <v>13269000</v>
      </c>
      <c r="U15" s="96">
        <f t="shared" si="0"/>
        <v>0</v>
      </c>
      <c r="V15" s="96">
        <f t="shared" si="0"/>
        <v>16741.70000000001</v>
      </c>
      <c r="W15" s="96">
        <f t="shared" si="0"/>
        <v>0</v>
      </c>
      <c r="X15" s="96">
        <f t="shared" si="0"/>
        <v>0</v>
      </c>
      <c r="Y15" s="96">
        <f t="shared" si="0"/>
        <v>13285741.7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208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2014-11-05T07:29:45Z</cp:lastPrinted>
  <dcterms:created xsi:type="dcterms:W3CDTF">2002-01-03T23:53:03Z</dcterms:created>
  <dcterms:modified xsi:type="dcterms:W3CDTF">2014-11-05T07:47:55Z</dcterms:modified>
  <cp:category/>
  <cp:version/>
  <cp:contentType/>
  <cp:contentStatus/>
</cp:coreProperties>
</file>