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<sst xmlns="http://schemas.openxmlformats.org/spreadsheetml/2006/main" count="437" uniqueCount="216">
  <si>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</si>
  <si>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</si>
  <si>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</si>
  <si>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</si>
  <si>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</si>
  <si>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</si>
  <si>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</si>
  <si>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</si>
  <si>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</si>
  <si>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</si>
  <si>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</si>
  <si>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</si>
  <si>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</si>
  <si>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</si>
  <si>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</si>
  <si>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</si>
  <si>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</si>
  <si>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</si>
  <si>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</si>
  <si>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</si>
  <si>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</si>
  <si>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</si>
  <si>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</si>
  <si>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</si>
  <si>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</si>
  <si>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</si>
  <si>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</si>
  <si>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</si>
  <si>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</si>
  <si>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</si>
  <si>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</si>
  <si>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</si>
  <si>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</si>
  <si>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</si>
  <si>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</si>
  <si>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</si>
  <si>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</si>
  <si>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</si>
  <si>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</si>
  <si>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</si>
  <si>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</si>
  <si>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</si>
  <si>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</si>
  <si>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</si>
  <si>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</si>
  <si>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</si>
  <si>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</si>
  <si>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</si>
  <si>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</si>
  <si>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</si>
  <si>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</si>
  <si>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</si>
  <si>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</si>
  <si>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</si>
  <si>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</si>
  <si>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</si>
  <si>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</si>
  <si>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</si>
  <si>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</si>
  <si>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</si>
  <si>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</si>
  <si>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</si>
  <si>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</si>
  <si>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</si>
  <si>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</si>
  <si>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</si>
  <si>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</si>
  <si>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</si>
  <si>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</si>
  <si>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</si>
  <si>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</si>
  <si>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</si>
  <si>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</si>
  <si>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</si>
  <si>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</si>
  <si>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</si>
  <si>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</si>
  <si>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</si>
  <si>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</si>
  <si>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</si>
  <si>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</si>
  <si>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</si>
  <si>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</si>
  <si>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</si>
  <si>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</si>
  <si>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</si>
  <si>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</si>
  <si>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</si>
  <si>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</si>
  <si>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</si>
  <si>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</si>
  <si>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</si>
  <si>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</si>
  <si>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</si>
  <si>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</si>
  <si>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</si>
  <si>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</si>
  <si>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</si>
  <si>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</si>
  <si>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</si>
  <si>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</si>
  <si>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</si>
  <si>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</si>
  <si>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</si>
  <si>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</si>
  <si>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</si>
  <si>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</si>
  <si>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</si>
  <si>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</si>
  <si>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</si>
  <si>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</si>
  <si>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</si>
  <si>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</si>
  <si>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</si>
  <si>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</si>
  <si>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</si>
  <si>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</si>
  <si>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</si>
  <si>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</si>
  <si>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</si>
  <si>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</si>
  <si>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</si>
  <si>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</si>
  <si>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</si>
  <si>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</si>
  <si>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</si>
  <si>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</si>
  <si>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</si>
  <si>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</si>
  <si>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</si>
  <si>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</si>
  <si>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</si>
  <si>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</si>
  <si>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</si>
  <si>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</si>
  <si>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</si>
  <si>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</si>
  <si>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</si>
  <si>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</si>
  <si>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</si>
  <si>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</si>
  <si>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</si>
  <si>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</si>
  <si>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</si>
  <si>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</si>
  <si>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</si>
  <si>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</si>
  <si>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</si>
  <si>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</si>
  <si>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</si>
  <si>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</si>
  <si>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</si>
  <si>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</si>
  <si>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</si>
  <si>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</si>
  <si>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</si>
  <si>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</si>
  <si>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</si>
  <si>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</si>
  <si>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</si>
  <si>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</si>
  <si>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</si>
  <si>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</si>
  <si>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</si>
  <si>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</si>
  <si>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</si>
  <si>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</si>
  <si>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</si>
  <si>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</si>
  <si>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</si>
  <si>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</si>
  <si>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</si>
  <si>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</si>
  <si>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</si>
  <si>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</si>
  <si>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</si>
  <si>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</si>
  <si>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</si>
  <si>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</si>
  <si>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</si>
  <si>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</si>
  <si>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</si>
  <si>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</si>
  <si>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</si>
  <si>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</si>
  <si>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</si>
  <si>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</si>
  <si>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</si>
  <si>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</si>
  <si>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</si>
  <si>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</si>
  <si>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</si>
  <si>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</si>
  <si>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</si>
  <si>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</si>
  <si>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</si>
  <si>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</si>
  <si>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</si>
  <si>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</si>
  <si>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</si>
  <si>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</si>
  <si>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</si>
  <si>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</si>
  <si>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</si>
  <si>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</si>
  <si>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</si>
  <si>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</si>
  <si>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>Начислено на 01.__.2013г.</t>
  </si>
  <si>
    <t>Погашено на 01.__.2013г.</t>
  </si>
  <si>
    <t xml:space="preserve">  Остаток долга на 01.__.2013г.</t>
  </si>
  <si>
    <t>11.09.13 №02-м-16/6-14</t>
  </si>
  <si>
    <t>Осущ.меропр.     связ.с ликвид стих.бедствий</t>
  </si>
  <si>
    <t xml:space="preserve"> Погашено на "01"11.2013г.</t>
  </si>
  <si>
    <t xml:space="preserve">   Остаток долга на "01" 11.2013г.</t>
  </si>
  <si>
    <t>на 01.11.2013г.</t>
  </si>
  <si>
    <t>за период с 01.01.2013  по   31.10.2013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</si>
</sst>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214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207</v>
      </c>
      <c r="M7" s="24"/>
      <c r="N7" s="25"/>
      <c r="O7" s="22"/>
      <c r="P7" s="22" t="s">
        <v>208</v>
      </c>
      <c r="Q7" s="24"/>
      <c r="R7" s="24"/>
      <c r="S7" s="26"/>
      <c r="T7" s="23" t="s">
        <v>209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214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7" t="s">
        <v>89</v>
      </c>
      <c r="D7" s="129" t="s">
        <v>90</v>
      </c>
      <c r="E7" s="74" t="s">
        <v>82</v>
      </c>
      <c r="F7" s="128" t="s">
        <v>91</v>
      </c>
      <c r="G7" s="127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8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8"/>
      <c r="C8" s="127"/>
      <c r="D8" s="129"/>
      <c r="E8" s="73" t="s">
        <v>107</v>
      </c>
      <c r="F8" s="128"/>
      <c r="G8" s="127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8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202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workbookViewId="0" topLeftCell="L1">
      <selection activeCell="Z19" sqref="Z19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214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205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212</v>
      </c>
      <c r="T8" s="44"/>
      <c r="U8" s="109"/>
      <c r="V8" s="107"/>
      <c r="W8" s="107"/>
      <c r="X8" s="113" t="s">
        <v>213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8">
        <v>2</v>
      </c>
      <c r="G16" s="122">
        <v>41639</v>
      </c>
      <c r="H16" s="28">
        <v>1493193</v>
      </c>
      <c r="I16" s="16"/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500000</v>
      </c>
      <c r="T16" s="16">
        <v>0</v>
      </c>
      <c r="U16" s="16">
        <v>0</v>
      </c>
      <c r="V16" s="16">
        <v>0</v>
      </c>
      <c r="W16" s="16">
        <f>SUM(S16:V16)-T16</f>
        <v>500000</v>
      </c>
      <c r="X16" s="16">
        <f>+J16-S16</f>
        <v>993193</v>
      </c>
      <c r="Y16" s="16">
        <v>0</v>
      </c>
      <c r="Z16" s="123">
        <v>0</v>
      </c>
      <c r="AA16" s="123">
        <v>0</v>
      </c>
      <c r="AB16" s="16">
        <f>SUM(X16:AA16)-Y16</f>
        <v>993193</v>
      </c>
      <c r="AC16" s="57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22789.78+20330.03+21518.37+19918.66+19580.19+17952.23+17545.94+16291.49+14799.14</f>
        <v>170725.82999999996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f>1000000+600000+600000+600000+600000+600000+600000+600000</f>
        <v>5200000</v>
      </c>
      <c r="T17" s="16">
        <v>0</v>
      </c>
      <c r="U17" s="123">
        <f>22789.78+20330.03+21518.37+19918.66+19580.19+17952.23+17545.94+16291.49+14799.14</f>
        <v>170725.82999999996</v>
      </c>
      <c r="V17" s="16">
        <v>0</v>
      </c>
      <c r="W17" s="16">
        <f>SUM(S17:V17)</f>
        <v>5370725.83</v>
      </c>
      <c r="X17" s="16">
        <f>+J17-S17</f>
        <v>7810000</v>
      </c>
      <c r="Y17" s="16"/>
      <c r="Z17" s="16">
        <v>14189.43</v>
      </c>
      <c r="AA17" s="16">
        <v>0</v>
      </c>
      <c r="AB17" s="16">
        <f>SUM(X17:AA17)</f>
        <v>7824189.43</v>
      </c>
      <c r="AC17" s="57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6474.33+5847.78+6474.33+6228.75+6352.84+6064.88+6183.32+6078.78+5802.12</f>
        <v>55507.130000000005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f>50000+50000+50000+50000+50000+50000+50000</f>
        <v>350000</v>
      </c>
      <c r="T18" s="16">
        <v>0</v>
      </c>
      <c r="U18" s="123">
        <f>6474.33+5847.78+6474.33+6228.75+6352.84+6064.88+6183.32+6078.78+5802.12</f>
        <v>55507.130000000005</v>
      </c>
      <c r="V18" s="16">
        <v>0</v>
      </c>
      <c r="W18" s="16">
        <f>SUM(S18:V18)</f>
        <v>405507.13</v>
      </c>
      <c r="X18" s="16">
        <f>+J18-S18</f>
        <v>3346000</v>
      </c>
      <c r="Y18" s="16"/>
      <c r="Z18" s="16">
        <v>5903.61</v>
      </c>
      <c r="AA18" s="16">
        <v>0</v>
      </c>
      <c r="AB18" s="16">
        <f>SUM(X18:AA18)</f>
        <v>3351903.61</v>
      </c>
      <c r="AC18" s="57"/>
    </row>
    <row r="19" spans="1:29" ht="36" customHeight="1">
      <c r="A19" s="16">
        <v>4</v>
      </c>
      <c r="B19" s="16" t="s">
        <v>210</v>
      </c>
      <c r="C19" s="16" t="s">
        <v>72</v>
      </c>
      <c r="D19" s="126" t="s">
        <v>211</v>
      </c>
      <c r="E19" s="16">
        <v>3813000</v>
      </c>
      <c r="F19" s="28">
        <v>2</v>
      </c>
      <c r="G19" s="122">
        <v>41639</v>
      </c>
      <c r="H19" s="16">
        <v>0</v>
      </c>
      <c r="I19" s="123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P19" s="16"/>
      <c r="Q19" s="16"/>
      <c r="R19" s="16"/>
      <c r="S19" s="16">
        <v>0</v>
      </c>
      <c r="T19" s="16">
        <v>0</v>
      </c>
      <c r="U19" s="123">
        <v>0</v>
      </c>
      <c r="V19" s="16">
        <v>0</v>
      </c>
      <c r="W19" s="16">
        <v>0</v>
      </c>
      <c r="X19" s="16">
        <v>3813000</v>
      </c>
      <c r="Y19" s="16">
        <v>0</v>
      </c>
      <c r="Z19" s="16">
        <v>0</v>
      </c>
      <c r="AA19" s="16">
        <v>0</v>
      </c>
      <c r="AB19" s="16">
        <f>SUM(X19:AA19)</f>
        <v>3813000</v>
      </c>
      <c r="AC19" s="57"/>
    </row>
    <row r="20" spans="1:29" ht="18" customHeight="1">
      <c r="A20" s="14"/>
      <c r="B20" s="14" t="s">
        <v>59</v>
      </c>
      <c r="C20" s="14"/>
      <c r="D20" s="15"/>
      <c r="E20" s="18">
        <f>SUM(E16:E19)</f>
        <v>25988579</v>
      </c>
      <c r="F20" s="18"/>
      <c r="G20" s="18"/>
      <c r="H20" s="18">
        <f aca="true" t="shared" si="0" ref="H20:AB20">SUM(H16:H19)</f>
        <v>8343193</v>
      </c>
      <c r="I20" s="18">
        <f t="shared" si="0"/>
        <v>226232.95999999996</v>
      </c>
      <c r="J20" s="18">
        <f t="shared" si="0"/>
        <v>18199193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18199193</v>
      </c>
      <c r="O20" s="18">
        <f t="shared" si="0"/>
        <v>0</v>
      </c>
      <c r="P20" s="18">
        <f t="shared" si="0"/>
        <v>0</v>
      </c>
      <c r="Q20" s="18">
        <f t="shared" si="0"/>
        <v>0</v>
      </c>
      <c r="R20" s="18">
        <f t="shared" si="0"/>
        <v>0</v>
      </c>
      <c r="S20" s="18">
        <f t="shared" si="0"/>
        <v>6050000</v>
      </c>
      <c r="T20" s="18">
        <f t="shared" si="0"/>
        <v>0</v>
      </c>
      <c r="U20" s="18">
        <f t="shared" si="0"/>
        <v>226232.95999999996</v>
      </c>
      <c r="V20" s="18">
        <f t="shared" si="0"/>
        <v>0</v>
      </c>
      <c r="W20" s="18">
        <f t="shared" si="0"/>
        <v>6276232.96</v>
      </c>
      <c r="X20" s="18">
        <f t="shared" si="0"/>
        <v>15962193</v>
      </c>
      <c r="Y20" s="18">
        <f t="shared" si="0"/>
        <v>0</v>
      </c>
      <c r="Z20" s="18">
        <f t="shared" si="0"/>
        <v>20093.04</v>
      </c>
      <c r="AA20" s="18">
        <f t="shared" si="0"/>
        <v>0</v>
      </c>
      <c r="AB20" s="18">
        <f t="shared" si="0"/>
        <v>15982286.04</v>
      </c>
      <c r="AC20" s="16"/>
    </row>
    <row r="21" spans="1:29" ht="12.75">
      <c r="A21" s="34"/>
      <c r="B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2.75">
      <c r="A24" s="34"/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58"/>
    </row>
    <row r="25" spans="1:4" ht="18">
      <c r="A25" s="37" t="s">
        <v>165</v>
      </c>
      <c r="B25" s="61"/>
      <c r="D25" s="8"/>
    </row>
    <row r="26" spans="1:15" ht="18">
      <c r="A26" s="37" t="s">
        <v>84</v>
      </c>
      <c r="B26" s="61"/>
      <c r="D26" s="8"/>
      <c r="K26" s="64" t="s">
        <v>35</v>
      </c>
      <c r="O26" s="37" t="s">
        <v>35</v>
      </c>
    </row>
    <row r="27" spans="1:15" ht="18">
      <c r="A27" s="61"/>
      <c r="B27" s="61"/>
      <c r="D27" s="8"/>
      <c r="O27" s="61"/>
    </row>
    <row r="28" spans="1:15" ht="18">
      <c r="A28" s="61"/>
      <c r="B28" s="61"/>
      <c r="D28" s="8"/>
      <c r="O28" s="61"/>
    </row>
    <row r="29" spans="1:20" ht="18">
      <c r="A29" s="38" t="s">
        <v>62</v>
      </c>
      <c r="B29" s="61"/>
      <c r="S29" s="60"/>
      <c r="T29" s="60"/>
    </row>
    <row r="30" spans="1:2" ht="18">
      <c r="A30" s="66" t="s">
        <v>202</v>
      </c>
      <c r="B30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214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166</v>
      </c>
      <c r="C8" s="131" t="s">
        <v>167</v>
      </c>
      <c r="D8" s="131" t="s">
        <v>168</v>
      </c>
      <c r="E8" s="131" t="s">
        <v>169</v>
      </c>
      <c r="F8" s="131" t="s">
        <v>170</v>
      </c>
      <c r="G8" s="131" t="s">
        <v>171</v>
      </c>
      <c r="H8" s="131" t="s">
        <v>172</v>
      </c>
      <c r="I8" s="131" t="s">
        <v>188</v>
      </c>
      <c r="J8" s="131" t="s">
        <v>173</v>
      </c>
      <c r="K8" s="131" t="s">
        <v>174</v>
      </c>
      <c r="L8" s="131" t="s">
        <v>175</v>
      </c>
      <c r="M8" s="131" t="s">
        <v>176</v>
      </c>
      <c r="N8" s="131"/>
      <c r="O8" s="131" t="s">
        <v>191</v>
      </c>
      <c r="P8" s="131"/>
      <c r="Q8" s="131" t="s">
        <v>178</v>
      </c>
      <c r="R8" s="131" t="s">
        <v>199</v>
      </c>
      <c r="S8" s="131"/>
      <c r="T8" s="131"/>
      <c r="U8" s="131"/>
      <c r="V8" s="131" t="s">
        <v>144</v>
      </c>
      <c r="W8" s="131" t="s">
        <v>200</v>
      </c>
      <c r="X8" s="131"/>
      <c r="Y8" s="131" t="s">
        <v>185</v>
      </c>
      <c r="Z8" s="131" t="s">
        <v>186</v>
      </c>
      <c r="AA8" s="131" t="s">
        <v>187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 t="s">
        <v>2</v>
      </c>
      <c r="N9" s="134" t="s">
        <v>4</v>
      </c>
      <c r="O9" s="131" t="s">
        <v>138</v>
      </c>
      <c r="P9" s="131" t="s">
        <v>177</v>
      </c>
      <c r="Q9" s="131"/>
      <c r="R9" s="131" t="s">
        <v>182</v>
      </c>
      <c r="S9" s="131" t="s">
        <v>183</v>
      </c>
      <c r="T9" s="131" t="s">
        <v>179</v>
      </c>
      <c r="U9" s="131"/>
      <c r="V9" s="131"/>
      <c r="W9" s="131" t="s">
        <v>138</v>
      </c>
      <c r="X9" s="131" t="s">
        <v>184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1"/>
      <c r="P10" s="131"/>
      <c r="Q10" s="131"/>
      <c r="R10" s="131"/>
      <c r="S10" s="131"/>
      <c r="T10" s="101" t="s">
        <v>180</v>
      </c>
      <c r="U10" s="101" t="s">
        <v>181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202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4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215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7" t="s">
        <v>137</v>
      </c>
      <c r="D9" s="137"/>
      <c r="E9" s="137"/>
      <c r="F9" s="137"/>
      <c r="G9" s="137"/>
      <c r="H9" s="135" t="s">
        <v>142</v>
      </c>
      <c r="I9" s="137" t="s">
        <v>143</v>
      </c>
      <c r="J9" s="137"/>
      <c r="K9" s="137"/>
      <c r="L9" s="137"/>
      <c r="M9" s="137" t="s">
        <v>49</v>
      </c>
      <c r="N9" s="137"/>
      <c r="O9" s="137"/>
      <c r="P9" s="137"/>
      <c r="Q9" s="137"/>
      <c r="R9" s="137"/>
      <c r="S9" s="135" t="s">
        <v>144</v>
      </c>
      <c r="T9" s="137" t="s">
        <v>145</v>
      </c>
      <c r="U9" s="137"/>
      <c r="V9" s="137"/>
      <c r="W9" s="137"/>
      <c r="X9" s="137"/>
      <c r="Y9" s="137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202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K4">
      <selection activeCell="I14" sqref="I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215</v>
      </c>
    </row>
    <row r="4" spans="2:22" ht="15">
      <c r="B4" s="69" t="s">
        <v>206</v>
      </c>
      <c r="F4" s="106">
        <v>7816.8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7" t="s">
        <v>137</v>
      </c>
      <c r="D8" s="137"/>
      <c r="E8" s="137"/>
      <c r="F8" s="137"/>
      <c r="G8" s="137"/>
      <c r="H8" s="135" t="s">
        <v>142</v>
      </c>
      <c r="I8" s="137" t="s">
        <v>143</v>
      </c>
      <c r="J8" s="137"/>
      <c r="K8" s="137"/>
      <c r="L8" s="137"/>
      <c r="M8" s="137" t="s">
        <v>49</v>
      </c>
      <c r="N8" s="137"/>
      <c r="O8" s="137"/>
      <c r="P8" s="137"/>
      <c r="Q8" s="137"/>
      <c r="R8" s="137"/>
      <c r="S8" s="135" t="s">
        <v>144</v>
      </c>
      <c r="T8" s="137" t="s">
        <v>145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3813000</v>
      </c>
      <c r="I13" s="97">
        <f>6474.33+22789.78+5847.78+20330.03+21518.37+6474.33+19918.66+6228.75+25933.03+24017.11+6183.32+17545.94+16291.49+6078.78+20601.26+20093.04</f>
        <v>246326</v>
      </c>
      <c r="J13" s="97">
        <v>0</v>
      </c>
      <c r="K13" s="97">
        <v>0</v>
      </c>
      <c r="L13" s="97">
        <f>SUM(I13:K13)-J13</f>
        <v>246326</v>
      </c>
      <c r="M13" s="97">
        <f>1650000+650000+650000+650000+650000+650000+1150000</f>
        <v>6050000</v>
      </c>
      <c r="N13" s="97"/>
      <c r="O13" s="97">
        <f>205631.7+20601.26</f>
        <v>226232.96000000002</v>
      </c>
      <c r="P13" s="97">
        <v>0</v>
      </c>
      <c r="Q13" s="97">
        <v>0</v>
      </c>
      <c r="R13" s="97">
        <f>SUM(M13:Q13)-N13-P13</f>
        <v>6276232.96</v>
      </c>
      <c r="S13" s="97">
        <v>0</v>
      </c>
      <c r="T13" s="96">
        <f>+C13+H13-M13-S13</f>
        <v>15962193</v>
      </c>
      <c r="U13" s="96">
        <f>+D13-N13</f>
        <v>0</v>
      </c>
      <c r="V13" s="96">
        <f>+E13+I13-O13</f>
        <v>20093.03999999998</v>
      </c>
      <c r="W13" s="97">
        <v>0</v>
      </c>
      <c r="X13" s="96">
        <f>+F13+K13-Q13</f>
        <v>0</v>
      </c>
      <c r="Y13" s="97">
        <f>SUM(T13:X13)-U13-W13</f>
        <v>15982286.04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3813000</v>
      </c>
      <c r="I15" s="96">
        <f>SUM(I11:I14)</f>
        <v>246326</v>
      </c>
      <c r="J15" s="96">
        <f>SUM(J11:J14)</f>
        <v>0</v>
      </c>
      <c r="K15" s="96">
        <f>SUM(K11:K14)</f>
        <v>0</v>
      </c>
      <c r="L15" s="96">
        <f>SUM(L11:L14)</f>
        <v>246326</v>
      </c>
      <c r="M15" s="96">
        <f t="shared" si="0"/>
        <v>6050000</v>
      </c>
      <c r="N15" s="96">
        <f t="shared" si="0"/>
        <v>0</v>
      </c>
      <c r="O15" s="96">
        <f t="shared" si="0"/>
        <v>226232.96000000002</v>
      </c>
      <c r="P15" s="96">
        <f t="shared" si="0"/>
        <v>0</v>
      </c>
      <c r="Q15" s="96">
        <f t="shared" si="0"/>
        <v>0</v>
      </c>
      <c r="R15" s="96">
        <f t="shared" si="0"/>
        <v>6276232.96</v>
      </c>
      <c r="S15" s="96">
        <f t="shared" si="0"/>
        <v>0</v>
      </c>
      <c r="T15" s="96">
        <f t="shared" si="0"/>
        <v>15962193</v>
      </c>
      <c r="U15" s="96">
        <f t="shared" si="0"/>
        <v>0</v>
      </c>
      <c r="V15" s="96">
        <f t="shared" si="0"/>
        <v>20093.03999999998</v>
      </c>
      <c r="W15" s="96">
        <f t="shared" si="0"/>
        <v>0</v>
      </c>
      <c r="X15" s="96">
        <f t="shared" si="0"/>
        <v>0</v>
      </c>
      <c r="Y15" s="96">
        <f t="shared" si="0"/>
        <v>15982286.04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202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2013-11-05T12:07:53Z</cp:lastPrinted>
  <dcterms:created xsi:type="dcterms:W3CDTF">2002-01-03T23:53:03Z</dcterms:created>
  <dcterms:modified xsi:type="dcterms:W3CDTF">2013-11-05T12:12:53Z</dcterms:modified>
  <cp:category/>
  <cp:version/>
  <cp:contentType/>
  <cp:contentStatus/>
</cp:coreProperties>
</file>