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<sst xmlns="http://schemas.openxmlformats.org/spreadsheetml/2006/main" count="434" uniqueCount="214">
  <si>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</si>
  <si>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</si>
  <si>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</si>
  <si>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</si>
  <si>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</si>
  <si>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</si>
  <si>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</si>
  <si>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</si>
  <si>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</si>
  <si>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</si>
  <si>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</si>
  <si>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</si>
  <si>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</si>
  <si>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</si>
  <si>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</si>
  <si>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</si>
  <si>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</si>
  <si>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</si>
  <si>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</si>
  <si>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</si>
  <si>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</si>
  <si>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</si>
  <si>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</si>
  <si>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</si>
  <si>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</si>
  <si>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</si>
  <si>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</si>
  <si>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</si>
  <si>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</si>
  <si>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</si>
  <si>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</si>
  <si>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</si>
  <si>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</si>
  <si>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</si>
  <si>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</si>
  <si>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</si>
  <si>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</si>
  <si>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</si>
  <si>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</si>
  <si>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</si>
  <si>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</si>
  <si>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</si>
  <si>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</si>
  <si>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</si>
  <si>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</si>
  <si>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</si>
  <si>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</si>
  <si>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</si>
  <si>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</si>
  <si>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</si>
  <si>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</si>
  <si>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</si>
  <si>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</si>
  <si>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</si>
  <si>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</si>
  <si>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</si>
  <si>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</si>
  <si>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</si>
  <si>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</si>
  <si>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</si>
  <si>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</si>
  <si>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</si>
  <si>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</si>
  <si>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</si>
  <si>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</si>
  <si>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</si>
  <si>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</si>
  <si>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</si>
  <si>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</si>
  <si>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</si>
  <si>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</si>
  <si>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</si>
  <si>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</si>
  <si>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</si>
  <si>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</si>
  <si>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</si>
  <si>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</si>
  <si>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</si>
  <si>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</si>
  <si>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</si>
  <si>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</si>
  <si>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</si>
  <si>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</si>
  <si>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</si>
  <si>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</si>
  <si>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</si>
  <si>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</si>
  <si>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</si>
  <si>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</si>
  <si>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</si>
  <si>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</si>
  <si>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</si>
  <si>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</si>
  <si>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</si>
  <si>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</si>
  <si>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</si>
  <si>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</si>
  <si>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</si>
  <si>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</si>
  <si>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</si>
  <si>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</si>
  <si>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</si>
  <si>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</si>
  <si>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</si>
  <si>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</si>
  <si>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</si>
  <si>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</si>
  <si>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</si>
  <si>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</si>
  <si>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</si>
  <si>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</si>
  <si>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</si>
  <si>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</si>
  <si>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</si>
  <si>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</si>
  <si>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</si>
  <si>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</si>
  <si>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</si>
  <si>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</si>
  <si>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</si>
  <si>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</si>
  <si>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</si>
  <si>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</si>
  <si>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</si>
  <si>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</si>
  <si>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</si>
  <si>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</si>
  <si>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</si>
  <si>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</si>
  <si>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</si>
  <si>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</si>
  <si>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</si>
  <si>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</si>
  <si>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</si>
  <si>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</si>
  <si>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</si>
  <si>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</si>
  <si>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</si>
  <si>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</si>
  <si>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</si>
  <si>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</si>
  <si>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</si>
  <si>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</si>
  <si>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</si>
  <si>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</si>
  <si>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</si>
  <si>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</si>
  <si>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</si>
  <si>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</si>
  <si>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</si>
  <si>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</si>
  <si>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</si>
  <si>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</si>
  <si>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</si>
  <si>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</si>
  <si>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</si>
  <si>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</si>
  <si>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</si>
  <si>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</si>
  <si>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</si>
  <si>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</si>
  <si>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</si>
  <si>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</si>
  <si>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</si>
  <si>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</si>
  <si>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</si>
  <si>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</si>
  <si>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</si>
  <si>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</si>
  <si>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</si>
  <si>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</si>
  <si>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</si>
  <si>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</si>
  <si>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</si>
  <si>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</si>
  <si>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</si>
  <si>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</si>
  <si>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</si>
  <si>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</si>
  <si>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</si>
  <si>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</si>
  <si>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</si>
  <si>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</si>
  <si>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</si>
  <si>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</si>
  <si>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</si>
  <si>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</si>
  <si>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</si>
  <si>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</si>
  <si>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</si>
  <si>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</si>
  <si>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</si>
  <si>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</si>
  <si>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</si>
  <si>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</si>
  <si>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</si>
  <si>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</si>
  <si>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</si>
  <si>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</si>
  <si>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</si>
  <si>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</si>
  <si>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</si>
  <si>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</si>
  <si>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</si>
  <si>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</si>
  <si>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</si>
  <si>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</si>
  <si>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</si>
  <si>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</si>
  <si>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 xml:space="preserve">  Остаток долга на 01.__.2013г.</t>
  </si>
  <si>
    <t>на 01.07.2013г.</t>
  </si>
  <si>
    <t xml:space="preserve">   Остаток долга на "01" 07.2013г.</t>
  </si>
  <si>
    <t xml:space="preserve"> Погашено на "01"07.2013г.</t>
  </si>
  <si>
    <t>за период с 01.01.2013  по   31.06.2013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</si>
</sst>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14" fillId="0" borderId="1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J1">
      <selection activeCell="F25" sqref="F25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210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2"/>
      <c r="P7" s="22" t="s">
        <v>208</v>
      </c>
      <c r="Q7" s="24"/>
      <c r="R7" s="24"/>
      <c r="S7" s="26"/>
      <c r="T7" s="23" t="s">
        <v>209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210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7" t="s">
        <v>88</v>
      </c>
      <c r="C7" s="126" t="s">
        <v>89</v>
      </c>
      <c r="D7" s="128" t="s">
        <v>90</v>
      </c>
      <c r="E7" s="74" t="s">
        <v>82</v>
      </c>
      <c r="F7" s="127" t="s">
        <v>91</v>
      </c>
      <c r="G7" s="126" t="s">
        <v>92</v>
      </c>
      <c r="H7" s="128" t="s">
        <v>93</v>
      </c>
      <c r="I7" s="74" t="s">
        <v>94</v>
      </c>
      <c r="J7" s="129" t="s">
        <v>95</v>
      </c>
      <c r="K7" s="76" t="s">
        <v>2</v>
      </c>
      <c r="L7" s="129" t="s">
        <v>96</v>
      </c>
      <c r="M7" s="78" t="s">
        <v>97</v>
      </c>
      <c r="N7" s="74" t="s">
        <v>3</v>
      </c>
      <c r="O7" s="127" t="s">
        <v>98</v>
      </c>
      <c r="P7" s="126" t="s">
        <v>99</v>
      </c>
      <c r="Q7" s="126" t="s">
        <v>100</v>
      </c>
      <c r="R7" s="126" t="s">
        <v>101</v>
      </c>
      <c r="S7" s="126" t="s">
        <v>102</v>
      </c>
      <c r="T7" s="126" t="s">
        <v>103</v>
      </c>
      <c r="U7" s="126" t="s">
        <v>104</v>
      </c>
      <c r="V7" s="126"/>
      <c r="W7" s="126" t="s">
        <v>105</v>
      </c>
      <c r="X7" s="126" t="s">
        <v>106</v>
      </c>
    </row>
    <row r="8" spans="1:24" ht="111" customHeight="1">
      <c r="A8" s="73" t="s">
        <v>16</v>
      </c>
      <c r="B8" s="127"/>
      <c r="C8" s="126"/>
      <c r="D8" s="128"/>
      <c r="E8" s="73" t="s">
        <v>107</v>
      </c>
      <c r="F8" s="127"/>
      <c r="G8" s="126"/>
      <c r="H8" s="128"/>
      <c r="I8" s="73" t="s">
        <v>41</v>
      </c>
      <c r="J8" s="129"/>
      <c r="K8" s="77" t="s">
        <v>108</v>
      </c>
      <c r="L8" s="129"/>
      <c r="M8" s="79" t="s">
        <v>109</v>
      </c>
      <c r="N8" s="73" t="s">
        <v>110</v>
      </c>
      <c r="O8" s="127"/>
      <c r="P8" s="126"/>
      <c r="Q8" s="126"/>
      <c r="R8" s="126"/>
      <c r="S8" s="126"/>
      <c r="T8" s="126"/>
      <c r="U8" s="70" t="s">
        <v>111</v>
      </c>
      <c r="V8" s="70" t="s">
        <v>112</v>
      </c>
      <c r="W8" s="126"/>
      <c r="X8" s="126"/>
    </row>
    <row r="9" spans="1:40" ht="41.25" customHeight="1" hidden="1" thickBot="1">
      <c r="A9" s="73"/>
      <c r="B9" s="126"/>
      <c r="C9" s="126"/>
      <c r="D9" s="126"/>
      <c r="E9" s="75"/>
      <c r="F9" s="126"/>
      <c r="G9" s="126"/>
      <c r="H9" s="126"/>
      <c r="I9" s="73" t="s">
        <v>113</v>
      </c>
      <c r="J9" s="126"/>
      <c r="K9" s="75"/>
      <c r="L9" s="126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G7:G9"/>
    <mergeCell ref="H7:H9"/>
    <mergeCell ref="J7:J9"/>
    <mergeCell ref="L7:L9"/>
    <mergeCell ref="B7:B9"/>
    <mergeCell ref="C7:C9"/>
    <mergeCell ref="D7:D9"/>
    <mergeCell ref="F7:F9"/>
    <mergeCell ref="X7:X8"/>
    <mergeCell ref="S7:S8"/>
    <mergeCell ref="T7:T8"/>
    <mergeCell ref="U7:V7"/>
    <mergeCell ref="W7:W8"/>
    <mergeCell ref="O7:O8"/>
    <mergeCell ref="P7:P8"/>
    <mergeCell ref="Q7:Q8"/>
    <mergeCell ref="R7:R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F1">
      <selection activeCell="I17" sqref="I17:I18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210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212</v>
      </c>
      <c r="T8" s="44"/>
      <c r="U8" s="109"/>
      <c r="V8" s="107"/>
      <c r="W8" s="107"/>
      <c r="X8" s="113" t="s">
        <v>211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3">
        <v>0</v>
      </c>
      <c r="AA16" s="123">
        <v>0</v>
      </c>
      <c r="AB16" s="16">
        <f>SUM(X16:AA16)-Y16</f>
        <v>1493193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22789.78+20330.03+21518.37+19918.66+19580.19</f>
        <v>104137.03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1000000+600000+600000+600000</f>
        <v>2800000</v>
      </c>
      <c r="T17" s="16">
        <v>0</v>
      </c>
      <c r="U17" s="123">
        <f>22789.78+20330.03+21518.37+19918.66+19580.19</f>
        <v>104137.03</v>
      </c>
      <c r="V17" s="16">
        <v>0</v>
      </c>
      <c r="W17" s="16">
        <f>SUM(S17:V17)</f>
        <v>2904137.03</v>
      </c>
      <c r="X17" s="16">
        <f>+J17-S17</f>
        <v>10210000</v>
      </c>
      <c r="Y17" s="16">
        <v>0</v>
      </c>
      <c r="Z17" s="16">
        <v>17952.23</v>
      </c>
      <c r="AA17" s="16">
        <v>0</v>
      </c>
      <c r="AB17" s="16">
        <f>SUM(X17:AA17)</f>
        <v>10227952.23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6474.33+5847.78+6474.33+6228.75+6352.84</f>
        <v>31378.030000000002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f>50000+50000+50000</f>
        <v>150000</v>
      </c>
      <c r="T18" s="16">
        <v>0</v>
      </c>
      <c r="U18" s="123">
        <f>6474.33+5847.78+6474.33+6228.75+6352.84</f>
        <v>31378.030000000002</v>
      </c>
      <c r="V18" s="16">
        <v>0</v>
      </c>
      <c r="W18" s="16">
        <f>SUM(S18:V18)</f>
        <v>181378.03</v>
      </c>
      <c r="X18" s="16">
        <f>+J18-S18</f>
        <v>3546000</v>
      </c>
      <c r="Y18" s="16">
        <v>0</v>
      </c>
      <c r="Z18" s="16">
        <v>6064.88</v>
      </c>
      <c r="AA18" s="16">
        <v>0</v>
      </c>
      <c r="AB18" s="16">
        <f>SUM(X18:AA18)</f>
        <v>3552064.88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22175579</v>
      </c>
      <c r="F19" s="18"/>
      <c r="G19" s="18"/>
      <c r="H19" s="18">
        <f>SUM(H16:H18)</f>
        <v>8343193</v>
      </c>
      <c r="I19" s="18">
        <f>SUM(I16:I18)</f>
        <v>135515.06</v>
      </c>
      <c r="J19" s="18">
        <f aca="true" t="shared" si="0" ref="J19:AB19">SUM(J16:J18)</f>
        <v>18199193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18199193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2950000</v>
      </c>
      <c r="T19" s="18">
        <f t="shared" si="0"/>
        <v>0</v>
      </c>
      <c r="U19" s="18">
        <f t="shared" si="0"/>
        <v>135515.06</v>
      </c>
      <c r="V19" s="18">
        <f t="shared" si="0"/>
        <v>0</v>
      </c>
      <c r="W19" s="18">
        <f t="shared" si="0"/>
        <v>3085515.0599999996</v>
      </c>
      <c r="X19" s="18">
        <f>SUM(X16:X18)</f>
        <v>15249193</v>
      </c>
      <c r="Y19" s="18">
        <f t="shared" si="0"/>
        <v>0</v>
      </c>
      <c r="Z19" s="18">
        <f t="shared" si="0"/>
        <v>24017.11</v>
      </c>
      <c r="AA19" s="18">
        <f t="shared" si="0"/>
        <v>0</v>
      </c>
      <c r="AB19" s="18">
        <f t="shared" si="0"/>
        <v>15273210.11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165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202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210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0" t="s">
        <v>44</v>
      </c>
      <c r="B8" s="130" t="s">
        <v>166</v>
      </c>
      <c r="C8" s="130" t="s">
        <v>167</v>
      </c>
      <c r="D8" s="130" t="s">
        <v>168</v>
      </c>
      <c r="E8" s="130" t="s">
        <v>169</v>
      </c>
      <c r="F8" s="130" t="s">
        <v>170</v>
      </c>
      <c r="G8" s="130" t="s">
        <v>171</v>
      </c>
      <c r="H8" s="130" t="s">
        <v>172</v>
      </c>
      <c r="I8" s="130" t="s">
        <v>188</v>
      </c>
      <c r="J8" s="130" t="s">
        <v>173</v>
      </c>
      <c r="K8" s="130" t="s">
        <v>174</v>
      </c>
      <c r="L8" s="130" t="s">
        <v>175</v>
      </c>
      <c r="M8" s="130" t="s">
        <v>176</v>
      </c>
      <c r="N8" s="130"/>
      <c r="O8" s="130" t="s">
        <v>191</v>
      </c>
      <c r="P8" s="130"/>
      <c r="Q8" s="130" t="s">
        <v>178</v>
      </c>
      <c r="R8" s="130" t="s">
        <v>199</v>
      </c>
      <c r="S8" s="130"/>
      <c r="T8" s="130"/>
      <c r="U8" s="130"/>
      <c r="V8" s="130" t="s">
        <v>144</v>
      </c>
      <c r="W8" s="130" t="s">
        <v>200</v>
      </c>
      <c r="X8" s="130"/>
      <c r="Y8" s="130" t="s">
        <v>185</v>
      </c>
      <c r="Z8" s="130" t="s">
        <v>186</v>
      </c>
      <c r="AA8" s="130" t="s">
        <v>187</v>
      </c>
    </row>
    <row r="9" spans="1:27" ht="38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3" t="s">
        <v>2</v>
      </c>
      <c r="N9" s="133" t="s">
        <v>4</v>
      </c>
      <c r="O9" s="130" t="s">
        <v>138</v>
      </c>
      <c r="P9" s="130" t="s">
        <v>177</v>
      </c>
      <c r="Q9" s="130"/>
      <c r="R9" s="130" t="s">
        <v>182</v>
      </c>
      <c r="S9" s="130" t="s">
        <v>183</v>
      </c>
      <c r="T9" s="130" t="s">
        <v>179</v>
      </c>
      <c r="U9" s="130"/>
      <c r="V9" s="130"/>
      <c r="W9" s="130" t="s">
        <v>138</v>
      </c>
      <c r="X9" s="130" t="s">
        <v>184</v>
      </c>
      <c r="Y9" s="130"/>
      <c r="Z9" s="130"/>
      <c r="AA9" s="130"/>
    </row>
    <row r="10" spans="1:27" ht="36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3"/>
      <c r="N10" s="133"/>
      <c r="O10" s="130"/>
      <c r="P10" s="130"/>
      <c r="Q10" s="130"/>
      <c r="R10" s="130"/>
      <c r="S10" s="130"/>
      <c r="T10" s="101" t="s">
        <v>180</v>
      </c>
      <c r="U10" s="101" t="s">
        <v>181</v>
      </c>
      <c r="V10" s="130"/>
      <c r="W10" s="130"/>
      <c r="X10" s="130"/>
      <c r="Y10" s="130"/>
      <c r="Z10" s="130"/>
      <c r="AA10" s="130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1" t="s">
        <v>83</v>
      </c>
      <c r="B13" s="13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213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4" t="s">
        <v>44</v>
      </c>
      <c r="B9" s="134" t="s">
        <v>151</v>
      </c>
      <c r="C9" s="136" t="s">
        <v>137</v>
      </c>
      <c r="D9" s="136"/>
      <c r="E9" s="136"/>
      <c r="F9" s="136"/>
      <c r="G9" s="136"/>
      <c r="H9" s="134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4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5"/>
      <c r="B10" s="135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5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5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sheetProtection/>
  <mergeCells count="8">
    <mergeCell ref="S9:S10"/>
    <mergeCell ref="T9:Y9"/>
    <mergeCell ref="A9:A10"/>
    <mergeCell ref="B9:B10"/>
    <mergeCell ref="C9:G9"/>
    <mergeCell ref="H9:H10"/>
    <mergeCell ref="I9:L9"/>
    <mergeCell ref="M9:R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B1">
      <selection activeCell="M14" sqref="M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213</v>
      </c>
    </row>
    <row r="4" spans="2:22" ht="15">
      <c r="B4" s="69" t="s">
        <v>206</v>
      </c>
      <c r="F4" s="106">
        <v>7816.8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4" t="s">
        <v>44</v>
      </c>
      <c r="B8" s="134" t="s">
        <v>151</v>
      </c>
      <c r="C8" s="136" t="s">
        <v>137</v>
      </c>
      <c r="D8" s="136"/>
      <c r="E8" s="136"/>
      <c r="F8" s="136"/>
      <c r="G8" s="136"/>
      <c r="H8" s="134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4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5"/>
      <c r="B9" s="135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5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5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0</v>
      </c>
      <c r="I13" s="97">
        <f>6474.33+22789.78+5847.78+20330.03+21518.37+6474.33+19918.66+6228.75+25933.03+24017.11</f>
        <v>159532.16999999998</v>
      </c>
      <c r="J13" s="97">
        <v>0</v>
      </c>
      <c r="K13" s="97">
        <v>0</v>
      </c>
      <c r="L13" s="97">
        <f>SUM(I13:K13)-J13</f>
        <v>159532.16999999998</v>
      </c>
      <c r="M13" s="97">
        <f>1650000+650000+650000</f>
        <v>2950000</v>
      </c>
      <c r="N13" s="97"/>
      <c r="O13" s="97">
        <v>135515.06</v>
      </c>
      <c r="P13" s="97">
        <v>0</v>
      </c>
      <c r="Q13" s="97">
        <v>0</v>
      </c>
      <c r="R13" s="97">
        <f>SUM(M13:Q13)-N13-P13</f>
        <v>3085515.06</v>
      </c>
      <c r="S13" s="97">
        <v>0</v>
      </c>
      <c r="T13" s="96">
        <f>+C13+H13-M13-S13</f>
        <v>15249193</v>
      </c>
      <c r="U13" s="96">
        <f>+D13-N13</f>
        <v>0</v>
      </c>
      <c r="V13" s="96">
        <f>+E13+I13-O13</f>
        <v>24017.109999999986</v>
      </c>
      <c r="W13" s="97">
        <v>0</v>
      </c>
      <c r="X13" s="96">
        <f>+F13+K13-Q13</f>
        <v>0</v>
      </c>
      <c r="Y13" s="97">
        <f>SUM(T13:X13)-U13-W13</f>
        <v>15273210.11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0</v>
      </c>
      <c r="I15" s="96">
        <f>SUM(I11:I14)</f>
        <v>159532.16999999998</v>
      </c>
      <c r="J15" s="96">
        <f>SUM(J11:J14)</f>
        <v>0</v>
      </c>
      <c r="K15" s="96">
        <f>SUM(K11:K14)</f>
        <v>0</v>
      </c>
      <c r="L15" s="96">
        <f>SUM(L11:L14)</f>
        <v>159532.16999999998</v>
      </c>
      <c r="M15" s="96">
        <f t="shared" si="0"/>
        <v>2950000</v>
      </c>
      <c r="N15" s="96">
        <f t="shared" si="0"/>
        <v>0</v>
      </c>
      <c r="O15" s="96">
        <f t="shared" si="0"/>
        <v>135515.06</v>
      </c>
      <c r="P15" s="96">
        <f t="shared" si="0"/>
        <v>0</v>
      </c>
      <c r="Q15" s="96">
        <f t="shared" si="0"/>
        <v>0</v>
      </c>
      <c r="R15" s="96">
        <f t="shared" si="0"/>
        <v>3085515.06</v>
      </c>
      <c r="S15" s="96">
        <f t="shared" si="0"/>
        <v>0</v>
      </c>
      <c r="T15" s="96">
        <f t="shared" si="0"/>
        <v>15249193</v>
      </c>
      <c r="U15" s="96">
        <f t="shared" si="0"/>
        <v>0</v>
      </c>
      <c r="V15" s="96">
        <f t="shared" si="0"/>
        <v>24017.109999999986</v>
      </c>
      <c r="W15" s="96">
        <f t="shared" si="0"/>
        <v>0</v>
      </c>
      <c r="X15" s="96">
        <f t="shared" si="0"/>
        <v>0</v>
      </c>
      <c r="Y15" s="96">
        <f t="shared" si="0"/>
        <v>15273210.11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user3</cp:lastModifiedBy>
  <cp:lastPrinted>2013-07-05T06:01:57Z</cp:lastPrinted>
  <dcterms:created xsi:type="dcterms:W3CDTF">2002-01-03T23:53:03Z</dcterms:created>
  <dcterms:modified xsi:type="dcterms:W3CDTF">2014-02-20T05:29:11Z</dcterms:modified>
  <cp:category/>
  <cp:version/>
  <cp:contentType/>
  <cp:contentStatus/>
</cp:coreProperties>
</file>