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6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<sst xmlns="http://schemas.openxmlformats.org/spreadsheetml/2006/main" count="434" uniqueCount="214">
  <si>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</si>
  <si>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</si>
  <si>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</si>
  <si>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</si>
  <si>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</si>
  <si>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</si>
  <si>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</si>
  <si>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</si>
  <si>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</si>
  <si>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</si>
  <si>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</si>
  <si>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</si>
  <si>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</si>
  <si>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</si>
  <si>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</si>
  <si>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</si>
  <si>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</si>
  <si>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</si>
  <si>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</si>
  <si>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</si>
  <si>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</si>
  <si>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</si>
  <si>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</si>
  <si>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</si>
  <si>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</si>
  <si>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</si>
  <si>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</si>
  <si>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</si>
  <si>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</si>
  <si>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</si>
  <si>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</si>
  <si>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</si>
  <si>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</si>
  <si>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</si>
  <si>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</si>
  <si>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</si>
  <si>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</si>
  <si>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</si>
  <si>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</si>
  <si>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</si>
  <si>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</si>
  <si>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</si>
  <si>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</si>
  <si>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</si>
  <si>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</si>
  <si>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</si>
  <si>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</si>
  <si>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</si>
  <si>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</si>
  <si>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</si>
  <si>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</si>
  <si>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</si>
  <si>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</si>
  <si>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</si>
  <si>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</si>
  <si>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</si>
  <si>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</si>
  <si>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</si>
  <si>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</si>
  <si>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</si>
  <si>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</si>
  <si>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</si>
  <si>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</si>
  <si>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</si>
  <si>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</si>
  <si>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</si>
  <si>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</si>
  <si>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</si>
  <si>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</si>
  <si>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</si>
  <si>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</si>
  <si>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</si>
  <si>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</si>
  <si>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</si>
  <si>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</si>
  <si>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</si>
  <si>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</si>
  <si>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</si>
  <si>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</si>
  <si>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</si>
  <si>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</si>
  <si>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</si>
  <si>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</si>
  <si>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</si>
  <si>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</si>
  <si>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</si>
  <si>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</si>
  <si>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</si>
  <si>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</si>
  <si>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</si>
  <si>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</si>
  <si>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</si>
  <si>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</si>
  <si>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</si>
  <si>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</si>
  <si>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</si>
  <si>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</si>
  <si>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</si>
  <si>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</si>
  <si>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</si>
  <si>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</si>
  <si>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</si>
  <si>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</si>
  <si>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</si>
  <si>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</si>
  <si>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</si>
  <si>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</si>
  <si>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</si>
  <si>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</si>
  <si>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</si>
  <si>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</si>
  <si>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</si>
  <si>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</si>
  <si>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</si>
  <si>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</si>
  <si>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</si>
  <si>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</si>
  <si>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</si>
  <si>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</si>
  <si>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</si>
  <si>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</si>
  <si>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</si>
  <si>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</si>
  <si>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</si>
  <si>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</si>
  <si>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</si>
  <si>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</si>
  <si>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</si>
  <si>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</si>
  <si>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</si>
  <si>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</si>
  <si>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</si>
  <si>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</si>
  <si>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</si>
  <si>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</si>
  <si>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</si>
  <si>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</si>
  <si>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</si>
  <si>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</si>
  <si>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</si>
  <si>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</si>
  <si>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</si>
  <si>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</si>
  <si>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</si>
  <si>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</si>
  <si>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</si>
  <si>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</si>
  <si>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</si>
  <si>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</si>
  <si>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</si>
  <si>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</si>
  <si>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</si>
  <si>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</si>
  <si>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</si>
  <si>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</si>
  <si>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</si>
  <si>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</si>
  <si>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</si>
  <si>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</si>
  <si>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</si>
  <si>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</si>
  <si>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</si>
  <si>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</si>
  <si>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</si>
  <si>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</si>
  <si>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</si>
  <si>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</si>
  <si>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</si>
  <si>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</si>
  <si>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</si>
  <si>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</si>
  <si>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</si>
  <si>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</si>
  <si>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</si>
  <si>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</si>
  <si>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</si>
  <si>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</si>
  <si>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</si>
  <si>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</si>
  <si>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</si>
  <si>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</si>
  <si>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</si>
  <si>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</si>
  <si>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</si>
  <si>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</si>
  <si>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</si>
  <si>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</si>
  <si>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</si>
  <si>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</si>
  <si>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</si>
  <si>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</si>
  <si>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</si>
  <si>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</si>
  <si>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</si>
  <si>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</si>
  <si>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</si>
  <si>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</si>
  <si>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</si>
  <si>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</si>
  <si>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</si>
  <si>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</si>
  <si>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</si>
  <si>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</si>
  <si>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</si>
  <si>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</si>
  <si>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</si>
  <si>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</si>
  <si>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</si>
  <si>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</si>
  <si>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</si>
  <si>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за период с 01.01.2013  по   30.04.2013</t>
  </si>
  <si>
    <t>на 01.05.2013г.</t>
  </si>
  <si>
    <t xml:space="preserve"> Погашено на "01"05.2013г.</t>
  </si>
  <si>
    <t xml:space="preserve">   Остаток долга на "01" 05.2013г.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</si>
</sst>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211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211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6" t="s">
        <v>88</v>
      </c>
      <c r="C7" s="127" t="s">
        <v>89</v>
      </c>
      <c r="D7" s="128" t="s">
        <v>90</v>
      </c>
      <c r="E7" s="74" t="s">
        <v>82</v>
      </c>
      <c r="F7" s="126" t="s">
        <v>91</v>
      </c>
      <c r="G7" s="127" t="s">
        <v>92</v>
      </c>
      <c r="H7" s="128" t="s">
        <v>93</v>
      </c>
      <c r="I7" s="74" t="s">
        <v>94</v>
      </c>
      <c r="J7" s="129" t="s">
        <v>95</v>
      </c>
      <c r="K7" s="76" t="s">
        <v>2</v>
      </c>
      <c r="L7" s="129" t="s">
        <v>96</v>
      </c>
      <c r="M7" s="78" t="s">
        <v>97</v>
      </c>
      <c r="N7" s="74" t="s">
        <v>3</v>
      </c>
      <c r="O7" s="126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6"/>
      <c r="C8" s="127"/>
      <c r="D8" s="128"/>
      <c r="E8" s="73" t="s">
        <v>107</v>
      </c>
      <c r="F8" s="126"/>
      <c r="G8" s="127"/>
      <c r="H8" s="128"/>
      <c r="I8" s="73" t="s">
        <v>41</v>
      </c>
      <c r="J8" s="129"/>
      <c r="K8" s="77" t="s">
        <v>108</v>
      </c>
      <c r="L8" s="129"/>
      <c r="M8" s="79" t="s">
        <v>109</v>
      </c>
      <c r="N8" s="73" t="s">
        <v>110</v>
      </c>
      <c r="O8" s="126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211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212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6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</f>
        <v>64638.17999999999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</f>
        <v>1600000</v>
      </c>
      <c r="T17" s="16">
        <v>0</v>
      </c>
      <c r="U17" s="123">
        <f>22789.78+20330.03+21518.37</f>
        <v>64638.17999999999</v>
      </c>
      <c r="V17" s="16">
        <v>0</v>
      </c>
      <c r="W17" s="16">
        <f>SUM(S17:V17)</f>
        <v>1664638.18</v>
      </c>
      <c r="X17" s="16">
        <f>+J17-S17</f>
        <v>11410000</v>
      </c>
      <c r="Y17" s="16">
        <v>0</v>
      </c>
      <c r="Z17" s="16">
        <v>19918.66</v>
      </c>
      <c r="AA17" s="16">
        <v>0</v>
      </c>
      <c r="AB17" s="16">
        <f>SUM(X17:AA17)</f>
        <v>11429918.66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</f>
        <v>18796.440000000002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v>50000</v>
      </c>
      <c r="T18" s="16">
        <v>0</v>
      </c>
      <c r="U18" s="123">
        <f>6474.33+5847.78+6474.33</f>
        <v>18796.440000000002</v>
      </c>
      <c r="V18" s="16">
        <v>0</v>
      </c>
      <c r="W18" s="16">
        <f>SUM(S18:V18)</f>
        <v>68796.44</v>
      </c>
      <c r="X18" s="16">
        <f>+J18-S18</f>
        <v>3646000</v>
      </c>
      <c r="Y18" s="16">
        <v>0</v>
      </c>
      <c r="Z18" s="16">
        <v>6228.75</v>
      </c>
      <c r="AA18" s="16">
        <v>0</v>
      </c>
      <c r="AB18" s="16">
        <f>SUM(X18:AA18)</f>
        <v>3652228.75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83434.62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1650000</v>
      </c>
      <c r="T19" s="18">
        <f t="shared" si="0"/>
        <v>0</v>
      </c>
      <c r="U19" s="18">
        <f t="shared" si="0"/>
        <v>83434.62</v>
      </c>
      <c r="V19" s="18">
        <f t="shared" si="0"/>
        <v>0</v>
      </c>
      <c r="W19" s="18">
        <f t="shared" si="0"/>
        <v>1733434.6199999999</v>
      </c>
      <c r="X19" s="18">
        <f>SUM(X16:X18)</f>
        <v>16549193</v>
      </c>
      <c r="Y19" s="18">
        <f t="shared" si="0"/>
        <v>0</v>
      </c>
      <c r="Z19" s="18">
        <f t="shared" si="0"/>
        <v>26147.41</v>
      </c>
      <c r="AA19" s="18">
        <f t="shared" si="0"/>
        <v>0</v>
      </c>
      <c r="AB19" s="18">
        <f t="shared" si="0"/>
        <v>16575340.41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202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0">
      <selection activeCell="L22" sqref="L22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211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 t="s">
        <v>2</v>
      </c>
      <c r="N9" s="131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31"/>
      <c r="O10" s="130"/>
      <c r="P10" s="130"/>
      <c r="Q10" s="130"/>
      <c r="R10" s="130"/>
      <c r="S10" s="130"/>
      <c r="T10" s="101" t="s">
        <v>180</v>
      </c>
      <c r="U10" s="101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210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4" t="s">
        <v>137</v>
      </c>
      <c r="D9" s="134"/>
      <c r="E9" s="134"/>
      <c r="F9" s="134"/>
      <c r="G9" s="134"/>
      <c r="H9" s="135" t="s">
        <v>142</v>
      </c>
      <c r="I9" s="134" t="s">
        <v>143</v>
      </c>
      <c r="J9" s="134"/>
      <c r="K9" s="134"/>
      <c r="L9" s="134"/>
      <c r="M9" s="134" t="s">
        <v>49</v>
      </c>
      <c r="N9" s="134"/>
      <c r="O9" s="134"/>
      <c r="P9" s="134"/>
      <c r="Q9" s="134"/>
      <c r="R9" s="134"/>
      <c r="S9" s="135" t="s">
        <v>144</v>
      </c>
      <c r="T9" s="134" t="s">
        <v>145</v>
      </c>
      <c r="U9" s="134"/>
      <c r="V9" s="134"/>
      <c r="W9" s="134"/>
      <c r="X9" s="134"/>
      <c r="Y9" s="134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10">
      <selection activeCell="T13" sqref="T1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210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4" t="s">
        <v>137</v>
      </c>
      <c r="D8" s="134"/>
      <c r="E8" s="134"/>
      <c r="F8" s="134"/>
      <c r="G8" s="134"/>
      <c r="H8" s="135" t="s">
        <v>142</v>
      </c>
      <c r="I8" s="134" t="s">
        <v>143</v>
      </c>
      <c r="J8" s="134"/>
      <c r="K8" s="134"/>
      <c r="L8" s="134"/>
      <c r="M8" s="134" t="s">
        <v>49</v>
      </c>
      <c r="N8" s="134"/>
      <c r="O8" s="134"/>
      <c r="P8" s="134"/>
      <c r="Q8" s="134"/>
      <c r="R8" s="134"/>
      <c r="S8" s="135" t="s">
        <v>144</v>
      </c>
      <c r="T8" s="134" t="s">
        <v>145</v>
      </c>
      <c r="U8" s="134"/>
      <c r="V8" s="134"/>
      <c r="W8" s="134"/>
      <c r="X8" s="134"/>
      <c r="Y8" s="134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0</v>
      </c>
      <c r="I13" s="97">
        <f>6474.33+22789.78+5847.78+20330.03+21518.37+6474.33+19918.66+6228.75</f>
        <v>109582.03</v>
      </c>
      <c r="J13" s="97">
        <v>0</v>
      </c>
      <c r="K13" s="97">
        <v>0</v>
      </c>
      <c r="L13" s="97">
        <f>SUM(I13:K13)-J13</f>
        <v>109582.03</v>
      </c>
      <c r="M13" s="97">
        <v>1650000</v>
      </c>
      <c r="N13" s="97"/>
      <c r="O13" s="97">
        <v>83434.62</v>
      </c>
      <c r="P13" s="97">
        <v>0</v>
      </c>
      <c r="Q13" s="97">
        <v>0</v>
      </c>
      <c r="R13" s="97">
        <f>SUM(M13:Q13)-N13-P13</f>
        <v>1733434.62</v>
      </c>
      <c r="S13" s="97">
        <v>0</v>
      </c>
      <c r="T13" s="96">
        <f>+C13+H13-M13-S13</f>
        <v>16549193</v>
      </c>
      <c r="U13" s="96">
        <f>+D13-N13</f>
        <v>0</v>
      </c>
      <c r="V13" s="96">
        <f>+E13+I13-O13</f>
        <v>26147.410000000003</v>
      </c>
      <c r="W13" s="97">
        <v>0</v>
      </c>
      <c r="X13" s="96">
        <f>+F13+K13-Q13</f>
        <v>0</v>
      </c>
      <c r="Y13" s="97">
        <f>SUM(T13:X13)-U13-W13</f>
        <v>16575340.41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0</v>
      </c>
      <c r="I15" s="96">
        <f>SUM(I11:I14)</f>
        <v>109582.03</v>
      </c>
      <c r="J15" s="96">
        <f>SUM(J11:J14)</f>
        <v>0</v>
      </c>
      <c r="K15" s="96">
        <f>SUM(K11:K14)</f>
        <v>0</v>
      </c>
      <c r="L15" s="96">
        <f>SUM(L11:L14)</f>
        <v>109582.03</v>
      </c>
      <c r="M15" s="96">
        <f t="shared" si="0"/>
        <v>1650000</v>
      </c>
      <c r="N15" s="96">
        <f t="shared" si="0"/>
        <v>0</v>
      </c>
      <c r="O15" s="96">
        <f t="shared" si="0"/>
        <v>83434.62</v>
      </c>
      <c r="P15" s="96">
        <f t="shared" si="0"/>
        <v>0</v>
      </c>
      <c r="Q15" s="96">
        <f t="shared" si="0"/>
        <v>0</v>
      </c>
      <c r="R15" s="96">
        <f t="shared" si="0"/>
        <v>1733434.62</v>
      </c>
      <c r="S15" s="96">
        <f t="shared" si="0"/>
        <v>0</v>
      </c>
      <c r="T15" s="96">
        <f t="shared" si="0"/>
        <v>16549193</v>
      </c>
      <c r="U15" s="96">
        <f t="shared" si="0"/>
        <v>0</v>
      </c>
      <c r="V15" s="96">
        <f t="shared" si="0"/>
        <v>26147.410000000003</v>
      </c>
      <c r="W15" s="96">
        <f t="shared" si="0"/>
        <v>0</v>
      </c>
      <c r="X15" s="96">
        <f t="shared" si="0"/>
        <v>0</v>
      </c>
      <c r="Y15" s="96">
        <f t="shared" si="0"/>
        <v>16575340.41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user3</cp:lastModifiedBy>
  <cp:lastPrinted>2013-05-06T08:01:01Z</cp:lastPrinted>
  <dcterms:created xsi:type="dcterms:W3CDTF">2002-01-03T23:53:03Z</dcterms:created>
  <dcterms:modified xsi:type="dcterms:W3CDTF">2014-02-20T05:27:54Z</dcterms:modified>
  <cp:category/>
  <cp:version/>
  <cp:contentType/>
  <cp:contentStatus/>
</cp:coreProperties>
</file>