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<sst xmlns="http://schemas.openxmlformats.org/spreadsheetml/2006/main" count="436" uniqueCount="217">
  <si>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</si>
  <si>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</si>
  <si>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</si>
  <si>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</si>
  <si>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</si>
  <si>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</si>
  <si>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</si>
  <si>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</si>
  <si>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</si>
  <si>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</si>
  <si>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</si>
  <si>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</si>
  <si>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</si>
  <si>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</si>
  <si>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</si>
  <si>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</si>
  <si>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</si>
  <si>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</si>
  <si>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</si>
  <si>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</si>
  <si>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</si>
  <si>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</si>
  <si>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</si>
  <si>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</si>
  <si>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</si>
  <si>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</si>
  <si>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</si>
  <si>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</si>
  <si>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</si>
  <si>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</si>
  <si>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</si>
  <si>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</si>
  <si>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</si>
  <si>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</si>
  <si>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</si>
  <si>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</si>
  <si>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</si>
  <si>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</si>
  <si>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</si>
  <si>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</si>
  <si>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</si>
  <si>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</si>
  <si>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</si>
  <si>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</si>
  <si>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</si>
  <si>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</si>
  <si>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</si>
  <si>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</si>
  <si>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</si>
  <si>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</si>
  <si>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</si>
  <si>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</si>
  <si>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</si>
  <si>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</si>
  <si>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</si>
  <si>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</si>
  <si>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</si>
  <si>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</si>
  <si>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</si>
  <si>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</si>
  <si>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</si>
  <si>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</si>
  <si>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</si>
  <si>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</si>
  <si>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</si>
  <si>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</si>
  <si>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</si>
  <si>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</si>
  <si>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</si>
  <si>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</si>
  <si>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</si>
  <si>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</si>
  <si>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</si>
  <si>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</si>
  <si>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</si>
  <si>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</si>
  <si>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</si>
  <si>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</si>
  <si>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</si>
  <si>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</si>
  <si>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</si>
  <si>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</si>
  <si>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</si>
  <si>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</si>
  <si>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</si>
  <si>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</si>
  <si>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</si>
  <si>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</si>
  <si>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</si>
  <si>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</si>
  <si>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</si>
  <si>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</si>
  <si>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</si>
  <si>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</si>
  <si>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</si>
  <si>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</si>
  <si>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</si>
  <si>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</si>
  <si>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</si>
  <si>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</si>
  <si>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</si>
  <si>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</si>
  <si>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</si>
  <si>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</si>
  <si>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</si>
  <si>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</si>
  <si>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</si>
  <si>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</si>
  <si>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</si>
  <si>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</si>
  <si>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</si>
  <si>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</si>
  <si>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</si>
  <si>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</si>
  <si>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</si>
  <si>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</si>
  <si>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</si>
  <si>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</si>
  <si>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</si>
  <si>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</si>
  <si>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</si>
  <si>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</si>
  <si>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</si>
  <si>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</si>
  <si>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</si>
  <si>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</si>
  <si>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</si>
  <si>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</si>
  <si>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</si>
  <si>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</si>
  <si>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</si>
  <si>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</si>
  <si>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</si>
  <si>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</si>
  <si>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</si>
  <si>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</si>
  <si>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</si>
  <si>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</si>
  <si>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</si>
  <si>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</si>
  <si>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</si>
  <si>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</si>
  <si>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</si>
  <si>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</si>
  <si>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</si>
  <si>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</si>
  <si>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</si>
  <si>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</si>
  <si>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</si>
  <si>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</si>
  <si>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</si>
  <si>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</si>
  <si>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</si>
  <si>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</si>
  <si>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</si>
  <si>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</si>
  <si>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</si>
  <si>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</si>
  <si>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</si>
  <si>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</si>
  <si>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</si>
  <si>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</si>
  <si>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</si>
  <si>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</si>
  <si>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</si>
  <si>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</si>
  <si>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</si>
  <si>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</si>
  <si>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</si>
  <si>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</si>
  <si>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</si>
  <si>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</si>
  <si>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</si>
  <si>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</si>
  <si>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</si>
  <si>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</si>
  <si>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</si>
  <si>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</si>
  <si>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</si>
  <si>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</si>
  <si>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</si>
  <si>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</si>
  <si>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</si>
  <si>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</si>
  <si>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</si>
  <si>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</si>
  <si>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</si>
  <si>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</si>
  <si>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</si>
  <si>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</si>
  <si>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</si>
  <si>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</si>
  <si>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</si>
  <si>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</si>
  <si>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</si>
  <si>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</si>
  <si>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</si>
  <si>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</si>
  <si>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</si>
  <si>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</si>
  <si>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</si>
  <si>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</si>
  <si>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</si>
  <si>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</si>
  <si>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</si>
  <si>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</si>
  <si>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</si>
  <si>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Начислено на 01.06.2012г.</t>
  </si>
  <si>
    <t>Погашено на 01.06.2012г.</t>
  </si>
  <si>
    <t>на 01.01.2013г.</t>
  </si>
  <si>
    <t xml:space="preserve"> Погашено на "01"01.2013г.</t>
  </si>
  <si>
    <t xml:space="preserve">   Остаток долга на "01" 01.2013г.</t>
  </si>
  <si>
    <t>21.12.12 №02-т-13/5-14</t>
  </si>
  <si>
    <t>покр.деффицита</t>
  </si>
  <si>
    <t>за период с 01.01.2012  по   31.12.2012</t>
  </si>
  <si>
    <t xml:space="preserve">  Остаток долга на 01.01.2013г.</t>
  </si>
  <si>
    <t>Заместитель Главы администрации 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</si>
</sst>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172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209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6"/>
      <c r="P7" s="22" t="s">
        <v>208</v>
      </c>
      <c r="Q7" s="24"/>
      <c r="R7" s="24"/>
      <c r="S7" s="27"/>
      <c r="T7" s="23" t="s">
        <v>215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196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197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194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195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191</v>
      </c>
      <c r="C15" s="117">
        <v>40833</v>
      </c>
      <c r="D15" s="7" t="s">
        <v>34</v>
      </c>
      <c r="E15" s="7" t="s">
        <v>34</v>
      </c>
      <c r="F15" s="118" t="s">
        <v>192</v>
      </c>
      <c r="G15" s="7" t="s">
        <v>193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t="s">
        <v>216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205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pane xSplit="14925" topLeftCell="M1" activePane="topLeft" state="split"/>
      <selection pane="topLeft" activeCell="A18" sqref="A18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209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30" t="s">
        <v>88</v>
      </c>
      <c r="C7" s="127" t="s">
        <v>89</v>
      </c>
      <c r="D7" s="128" t="s">
        <v>90</v>
      </c>
      <c r="E7" s="76" t="s">
        <v>82</v>
      </c>
      <c r="F7" s="130" t="s">
        <v>91</v>
      </c>
      <c r="G7" s="127" t="s">
        <v>92</v>
      </c>
      <c r="H7" s="128" t="s">
        <v>93</v>
      </c>
      <c r="I7" s="76" t="s">
        <v>94</v>
      </c>
      <c r="J7" s="129" t="s">
        <v>95</v>
      </c>
      <c r="K7" s="78" t="s">
        <v>2</v>
      </c>
      <c r="L7" s="129" t="s">
        <v>96</v>
      </c>
      <c r="M7" s="80" t="s">
        <v>97</v>
      </c>
      <c r="N7" s="76" t="s">
        <v>3</v>
      </c>
      <c r="O7" s="130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5" t="s">
        <v>16</v>
      </c>
      <c r="B8" s="130"/>
      <c r="C8" s="127"/>
      <c r="D8" s="128"/>
      <c r="E8" s="75" t="s">
        <v>107</v>
      </c>
      <c r="F8" s="130"/>
      <c r="G8" s="127"/>
      <c r="H8" s="128"/>
      <c r="I8" s="75" t="s">
        <v>41</v>
      </c>
      <c r="J8" s="129"/>
      <c r="K8" s="79" t="s">
        <v>108</v>
      </c>
      <c r="L8" s="129"/>
      <c r="M8" s="81" t="s">
        <v>109</v>
      </c>
      <c r="N8" s="75" t="s">
        <v>110</v>
      </c>
      <c r="O8" s="130"/>
      <c r="P8" s="127"/>
      <c r="Q8" s="127"/>
      <c r="R8" s="127"/>
      <c r="S8" s="127"/>
      <c r="T8" s="127"/>
      <c r="U8" s="72" t="s">
        <v>111</v>
      </c>
      <c r="V8" s="72" t="s">
        <v>112</v>
      </c>
      <c r="W8" s="127"/>
      <c r="X8" s="127"/>
    </row>
    <row r="9" spans="1:40" ht="41.25" customHeight="1" hidden="1" thickBot="1">
      <c r="A9" s="75"/>
      <c r="B9" s="127"/>
      <c r="C9" s="127"/>
      <c r="D9" s="127"/>
      <c r="E9" s="77"/>
      <c r="F9" s="127"/>
      <c r="G9" s="127"/>
      <c r="H9" s="127"/>
      <c r="I9" s="75" t="s">
        <v>113</v>
      </c>
      <c r="J9" s="127"/>
      <c r="K9" s="77"/>
      <c r="L9" s="127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216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206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209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201</v>
      </c>
      <c r="K8" s="47"/>
      <c r="L8" s="47"/>
      <c r="M8" s="47"/>
      <c r="N8" s="44"/>
      <c r="O8" s="42" t="s">
        <v>4</v>
      </c>
      <c r="P8" s="48" t="s">
        <v>189</v>
      </c>
      <c r="Q8" s="49"/>
      <c r="R8" s="49"/>
      <c r="S8" s="46"/>
      <c r="T8" s="46" t="s">
        <v>210</v>
      </c>
      <c r="U8" s="111"/>
      <c r="V8" s="109"/>
      <c r="W8" s="109"/>
      <c r="X8" s="115" t="s">
        <v>211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199</v>
      </c>
      <c r="C16" s="16" t="s">
        <v>72</v>
      </c>
      <c r="D16" s="17" t="s">
        <v>200</v>
      </c>
      <c r="E16" s="16">
        <v>4479579</v>
      </c>
      <c r="F16" s="30">
        <v>2</v>
      </c>
      <c r="G16" s="124">
        <v>41274</v>
      </c>
      <c r="H16" s="30">
        <v>2930823</v>
      </c>
      <c r="I16" s="16">
        <f>90060.21+62980.68</f>
        <v>153040.89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718815+718815+7712+742740+742741</f>
        <v>2930823</v>
      </c>
      <c r="T16" s="16">
        <f>718815+718815</f>
        <v>1437630</v>
      </c>
      <c r="U16" s="16">
        <f>90060.21+62980.68</f>
        <v>153040.89</v>
      </c>
      <c r="V16" s="16">
        <f>23506.86+5367.15</f>
        <v>28874.010000000002</v>
      </c>
      <c r="W16" s="16">
        <f>SUM(S16:V16)-T16</f>
        <v>3112737.8999999994</v>
      </c>
      <c r="X16" s="16">
        <f>+J16-S16</f>
        <v>1493193</v>
      </c>
      <c r="Y16" s="16">
        <v>0</v>
      </c>
      <c r="Z16" s="125">
        <v>0</v>
      </c>
      <c r="AA16" s="125">
        <v>0</v>
      </c>
      <c r="AB16" s="16">
        <f>SUM(X16:AA16)-Y16</f>
        <v>1493193</v>
      </c>
      <c r="AC16" s="59"/>
    </row>
    <row r="17" spans="1:29" ht="12.75">
      <c r="A17" s="16">
        <v>2</v>
      </c>
      <c r="B17" s="16" t="s">
        <v>198</v>
      </c>
      <c r="C17" s="16" t="s">
        <v>72</v>
      </c>
      <c r="D17" s="17" t="s">
        <v>213</v>
      </c>
      <c r="E17" s="16">
        <v>14000000</v>
      </c>
      <c r="F17" s="30">
        <v>2</v>
      </c>
      <c r="G17" s="29">
        <v>41274</v>
      </c>
      <c r="H17" s="16">
        <f>660000+110000+110000+110000</f>
        <v>990000</v>
      </c>
      <c r="I17" s="16">
        <f>3068.49+23715.85+22185.79+23715.85+22884.7+23487.43+22518.03+23078.69+22904.37+22359.05+23198.62</f>
        <v>233116.86999999997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f>550000+110000+110000+110000+110000</f>
        <v>990000</v>
      </c>
      <c r="T17" s="16">
        <v>0</v>
      </c>
      <c r="U17" s="16">
        <f>3068.49+23715.85+22185.79+23715.85+22884.7+23487.43+22518.03+23078.69+22904.37+22359.05+23198.62+22310.5+22832.89</f>
        <v>278260.25999999995</v>
      </c>
      <c r="V17" s="16">
        <v>10.12</v>
      </c>
      <c r="W17" s="16">
        <f>SUM(S17:V17)</f>
        <v>1268270.3800000001</v>
      </c>
      <c r="X17" s="16">
        <f>+J17-S17</f>
        <v>13010000</v>
      </c>
      <c r="Y17" s="16">
        <v>0</v>
      </c>
      <c r="Z17" s="125">
        <v>0</v>
      </c>
      <c r="AA17" s="16">
        <v>0</v>
      </c>
      <c r="AB17" s="16">
        <f>SUM(X17:AA17)</f>
        <v>13010000</v>
      </c>
      <c r="AC17" s="59"/>
    </row>
    <row r="18" spans="1:29" ht="12.75">
      <c r="A18" s="16">
        <v>3</v>
      </c>
      <c r="B18" s="16" t="s">
        <v>212</v>
      </c>
      <c r="C18" s="16" t="s">
        <v>72</v>
      </c>
      <c r="D18" s="17" t="s">
        <v>213</v>
      </c>
      <c r="E18" s="16">
        <v>3696000</v>
      </c>
      <c r="F18" s="30">
        <v>2</v>
      </c>
      <c r="G18" s="29">
        <v>41274</v>
      </c>
      <c r="H18" s="16">
        <v>0</v>
      </c>
      <c r="I18" s="16">
        <v>1457.95</v>
      </c>
      <c r="J18" s="16">
        <v>0</v>
      </c>
      <c r="K18" s="16">
        <v>0</v>
      </c>
      <c r="L18" s="16">
        <v>0</v>
      </c>
      <c r="M18" s="16">
        <v>0</v>
      </c>
      <c r="N18" s="16">
        <f>SUM(J18:M18)-K18</f>
        <v>0</v>
      </c>
      <c r="O18" s="16"/>
      <c r="P18" s="16"/>
      <c r="Q18" s="16"/>
      <c r="R18" s="16"/>
      <c r="S18" s="16">
        <v>0</v>
      </c>
      <c r="T18" s="16">
        <v>0</v>
      </c>
      <c r="U18" s="16">
        <v>1457.95</v>
      </c>
      <c r="V18" s="16">
        <v>0</v>
      </c>
      <c r="W18" s="16">
        <f>SUM(S18:V18)</f>
        <v>1457.95</v>
      </c>
      <c r="X18" s="16">
        <v>3696000</v>
      </c>
      <c r="Y18" s="16">
        <v>0</v>
      </c>
      <c r="Z18" s="125">
        <v>0</v>
      </c>
      <c r="AA18" s="16">
        <v>0</v>
      </c>
      <c r="AB18" s="16">
        <f>SUM(X18:AA18)</f>
        <v>3696000</v>
      </c>
      <c r="AC18" s="59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3920823</v>
      </c>
      <c r="I19" s="18">
        <f>SUM(I16:I18)</f>
        <v>387615.71</v>
      </c>
      <c r="J19" s="18">
        <f aca="true" t="shared" si="0" ref="J19:AB19">SUM(J16:J18)</f>
        <v>18424016</v>
      </c>
      <c r="K19" s="18">
        <f t="shared" si="0"/>
        <v>1437630</v>
      </c>
      <c r="L19" s="18">
        <f t="shared" si="0"/>
        <v>93128.70000000001</v>
      </c>
      <c r="M19" s="18">
        <f t="shared" si="0"/>
        <v>0</v>
      </c>
      <c r="N19" s="18">
        <f t="shared" si="0"/>
        <v>18517144.7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3920823</v>
      </c>
      <c r="T19" s="18">
        <f t="shared" si="0"/>
        <v>1437630</v>
      </c>
      <c r="U19" s="18">
        <f t="shared" si="0"/>
        <v>432759.1</v>
      </c>
      <c r="V19" s="18">
        <f t="shared" si="0"/>
        <v>28884.13</v>
      </c>
      <c r="W19" s="18">
        <f t="shared" si="0"/>
        <v>4382466.2299999995</v>
      </c>
      <c r="X19" s="18">
        <f t="shared" si="0"/>
        <v>18199193</v>
      </c>
      <c r="Y19" s="18">
        <f t="shared" si="0"/>
        <v>0</v>
      </c>
      <c r="Z19" s="18">
        <f t="shared" si="0"/>
        <v>0</v>
      </c>
      <c r="AA19" s="18">
        <f t="shared" si="0"/>
        <v>0</v>
      </c>
      <c r="AB19" s="18">
        <f t="shared" si="0"/>
        <v>18199193</v>
      </c>
      <c r="AC19" s="16"/>
    </row>
    <row r="20" spans="1:29" ht="12.75">
      <c r="A20" s="36"/>
      <c r="B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29" ht="12.75">
      <c r="A23" s="36"/>
      <c r="B23" s="36"/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60"/>
    </row>
    <row r="24" spans="1:4" ht="18">
      <c r="A24" s="39" t="s">
        <v>216</v>
      </c>
      <c r="B24" s="63"/>
      <c r="D24" s="8"/>
    </row>
    <row r="25" spans="1:15" ht="18">
      <c r="A25" s="39" t="s">
        <v>84</v>
      </c>
      <c r="B25" s="63"/>
      <c r="D25" s="8"/>
      <c r="O25" s="39" t="s">
        <v>35</v>
      </c>
    </row>
    <row r="26" spans="1:15" ht="18">
      <c r="A26" s="63"/>
      <c r="B26" s="63"/>
      <c r="D26" s="8"/>
      <c r="O26" s="63"/>
    </row>
    <row r="27" spans="1:15" ht="18">
      <c r="A27" s="63"/>
      <c r="B27" s="63"/>
      <c r="D27" s="8"/>
      <c r="O27" s="63"/>
    </row>
    <row r="28" spans="1:20" ht="18">
      <c r="A28" s="40" t="s">
        <v>62</v>
      </c>
      <c r="B28" s="63"/>
      <c r="S28" s="62"/>
      <c r="T28" s="62"/>
    </row>
    <row r="29" spans="1:2" ht="18">
      <c r="A29" s="68" t="s">
        <v>206</v>
      </c>
      <c r="B29" s="6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7">
      <selection activeCell="A21" sqref="A21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209</v>
      </c>
      <c r="X2" s="66" t="s">
        <v>132</v>
      </c>
    </row>
    <row r="3" ht="15" customHeight="1">
      <c r="A3" s="66" t="s">
        <v>188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1" t="s">
        <v>44</v>
      </c>
      <c r="B8" s="131" t="s">
        <v>165</v>
      </c>
      <c r="C8" s="131" t="s">
        <v>166</v>
      </c>
      <c r="D8" s="131" t="s">
        <v>167</v>
      </c>
      <c r="E8" s="131" t="s">
        <v>168</v>
      </c>
      <c r="F8" s="131" t="s">
        <v>169</v>
      </c>
      <c r="G8" s="131" t="s">
        <v>170</v>
      </c>
      <c r="H8" s="131" t="s">
        <v>171</v>
      </c>
      <c r="I8" s="131" t="s">
        <v>187</v>
      </c>
      <c r="J8" s="131" t="s">
        <v>172</v>
      </c>
      <c r="K8" s="131" t="s">
        <v>173</v>
      </c>
      <c r="L8" s="131" t="s">
        <v>174</v>
      </c>
      <c r="M8" s="131" t="s">
        <v>175</v>
      </c>
      <c r="N8" s="131"/>
      <c r="O8" s="131" t="s">
        <v>190</v>
      </c>
      <c r="P8" s="131"/>
      <c r="Q8" s="131" t="s">
        <v>177</v>
      </c>
      <c r="R8" s="131" t="s">
        <v>202</v>
      </c>
      <c r="S8" s="131"/>
      <c r="T8" s="131"/>
      <c r="U8" s="131"/>
      <c r="V8" s="131" t="s">
        <v>144</v>
      </c>
      <c r="W8" s="131" t="s">
        <v>203</v>
      </c>
      <c r="X8" s="131"/>
      <c r="Y8" s="131" t="s">
        <v>184</v>
      </c>
      <c r="Z8" s="131" t="s">
        <v>185</v>
      </c>
      <c r="AA8" s="131" t="s">
        <v>186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 t="s">
        <v>2</v>
      </c>
      <c r="N9" s="132" t="s">
        <v>4</v>
      </c>
      <c r="O9" s="131" t="s">
        <v>138</v>
      </c>
      <c r="P9" s="131" t="s">
        <v>176</v>
      </c>
      <c r="Q9" s="131"/>
      <c r="R9" s="131" t="s">
        <v>181</v>
      </c>
      <c r="S9" s="131" t="s">
        <v>182</v>
      </c>
      <c r="T9" s="131" t="s">
        <v>178</v>
      </c>
      <c r="U9" s="131"/>
      <c r="V9" s="131"/>
      <c r="W9" s="131" t="s">
        <v>138</v>
      </c>
      <c r="X9" s="131" t="s">
        <v>183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1"/>
      <c r="P10" s="131"/>
      <c r="Q10" s="131"/>
      <c r="R10" s="131"/>
      <c r="S10" s="131"/>
      <c r="T10" s="103" t="s">
        <v>179</v>
      </c>
      <c r="U10" s="103" t="s">
        <v>180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3" t="s">
        <v>83</v>
      </c>
      <c r="B13" s="13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216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206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0">
      <selection activeCell="B20" sqref="B20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214</v>
      </c>
    </row>
    <row r="5" spans="2:22" ht="15">
      <c r="B5" s="71" t="s">
        <v>153</v>
      </c>
      <c r="D5" s="108">
        <v>18200</v>
      </c>
      <c r="E5" s="71" t="s">
        <v>154</v>
      </c>
      <c r="O5" s="71" t="s">
        <v>156</v>
      </c>
      <c r="U5" s="92">
        <v>510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6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6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216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206</v>
      </c>
    </row>
  </sheetData>
  <sheetProtection/>
  <mergeCells count="8">
    <mergeCell ref="S9:S10"/>
    <mergeCell ref="T9:Y9"/>
    <mergeCell ref="A9:A10"/>
    <mergeCell ref="B9:B10"/>
    <mergeCell ref="C9:G9"/>
    <mergeCell ref="H9:H10"/>
    <mergeCell ref="I9:L9"/>
    <mergeCell ref="M9:R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1.125" style="69" customWidth="1"/>
    <col min="13" max="14" width="10.25390625" style="69" customWidth="1"/>
    <col min="15" max="15" width="10.00390625" style="69" customWidth="1"/>
    <col min="16" max="16" width="10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1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214</v>
      </c>
    </row>
    <row r="4" spans="2:22" ht="15">
      <c r="B4" s="71" t="s">
        <v>204</v>
      </c>
      <c r="F4" s="108">
        <v>18200</v>
      </c>
      <c r="G4" s="71" t="s">
        <v>154</v>
      </c>
      <c r="O4" s="71" t="s">
        <v>156</v>
      </c>
      <c r="U4" s="92">
        <v>510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6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6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3696000</v>
      </c>
      <c r="I13" s="99">
        <v>339630.4</v>
      </c>
      <c r="J13" s="99">
        <v>0</v>
      </c>
      <c r="K13" s="99">
        <f>23506.86+5367.15+10.12</f>
        <v>28884.13</v>
      </c>
      <c r="L13" s="99">
        <f>SUM(I13:K13)-J13</f>
        <v>368514.53</v>
      </c>
      <c r="M13" s="99">
        <f>718815+718815+7712+110000+110000+110000+110000+110000+110000+110000+110000+742740+110000+742741</f>
        <v>3920823</v>
      </c>
      <c r="N13" s="99">
        <v>1437630</v>
      </c>
      <c r="O13" s="99">
        <v>432759.1</v>
      </c>
      <c r="P13" s="99">
        <v>0</v>
      </c>
      <c r="Q13" s="99">
        <f>23506.86+5367.15+10.12</f>
        <v>28884.13</v>
      </c>
      <c r="R13" s="99">
        <f>SUM(M13:Q13)-N13-P13</f>
        <v>4382466.2299999995</v>
      </c>
      <c r="S13" s="99">
        <v>0</v>
      </c>
      <c r="T13" s="98">
        <f>+C13+H13-M13-S13</f>
        <v>18199193</v>
      </c>
      <c r="U13" s="98">
        <f>+D13-N13</f>
        <v>0</v>
      </c>
      <c r="V13" s="98">
        <f>+E13+I13-O13</f>
        <v>0</v>
      </c>
      <c r="W13" s="99">
        <v>0</v>
      </c>
      <c r="X13" s="98">
        <f>+F13+K13-Q13</f>
        <v>0</v>
      </c>
      <c r="Y13" s="99">
        <f>SUM(T13:X13)-U13-W13</f>
        <v>18199193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3696000</v>
      </c>
      <c r="I15" s="98">
        <f>SUM(I11:I14)</f>
        <v>381164.36000000004</v>
      </c>
      <c r="J15" s="98">
        <f>SUM(J11:J14)</f>
        <v>0</v>
      </c>
      <c r="K15" s="98">
        <f>SUM(K11:K14)</f>
        <v>28884.13</v>
      </c>
      <c r="L15" s="98">
        <f>SUM(L11:L14)</f>
        <v>410048.49000000005</v>
      </c>
      <c r="M15" s="98">
        <f t="shared" si="0"/>
        <v>7370823</v>
      </c>
      <c r="N15" s="98">
        <f t="shared" si="0"/>
        <v>1437630</v>
      </c>
      <c r="O15" s="98">
        <f t="shared" si="0"/>
        <v>474293.06</v>
      </c>
      <c r="P15" s="98">
        <f t="shared" si="0"/>
        <v>0</v>
      </c>
      <c r="Q15" s="98">
        <f t="shared" si="0"/>
        <v>28884.13</v>
      </c>
      <c r="R15" s="98">
        <f t="shared" si="0"/>
        <v>7874000.1899999995</v>
      </c>
      <c r="S15" s="98">
        <f t="shared" si="0"/>
        <v>0</v>
      </c>
      <c r="T15" s="98">
        <f t="shared" si="0"/>
        <v>18199193</v>
      </c>
      <c r="U15" s="98">
        <f t="shared" si="0"/>
        <v>0</v>
      </c>
      <c r="V15" s="98">
        <f t="shared" si="0"/>
        <v>0</v>
      </c>
      <c r="W15" s="98">
        <f t="shared" si="0"/>
        <v>0</v>
      </c>
      <c r="X15" s="98">
        <f t="shared" si="0"/>
        <v>0</v>
      </c>
      <c r="Y15" s="98">
        <f t="shared" si="0"/>
        <v>18199193</v>
      </c>
    </row>
    <row r="16" spans="2:17" ht="15">
      <c r="B16" s="85"/>
      <c r="C16" s="86"/>
      <c r="Q16" s="126"/>
    </row>
    <row r="17" spans="2:3" ht="15">
      <c r="B17" s="85"/>
      <c r="C17" s="86"/>
    </row>
    <row r="18" ht="15">
      <c r="B18" s="87"/>
    </row>
    <row r="19" spans="2:13" ht="15">
      <c r="B19" s="69" t="s">
        <v>216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206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Rauma</cp:lastModifiedBy>
  <cp:lastPrinted>2013-01-09T10:47:00Z</cp:lastPrinted>
  <dcterms:created xsi:type="dcterms:W3CDTF">2002-01-03T23:53:03Z</dcterms:created>
  <dcterms:modified xsi:type="dcterms:W3CDTF">2013-03-01T00:36:10Z</dcterms:modified>
  <cp:category/>
  <cp:version/>
  <cp:contentType/>
  <cp:contentStatus/>
</cp:coreProperties>
</file>